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cuments\2023\FOIS\PAVIMENTACIÓN CALLE LAURELES\"/>
    </mc:Choice>
  </mc:AlternateContent>
  <xr:revisionPtr revIDLastSave="0" documentId="13_ncr:1_{211CC942-7FC4-4577-8F6A-85907A6056AA}" xr6:coauthVersionLast="47" xr6:coauthVersionMax="47" xr10:uidLastSave="{00000000-0000-0000-0000-000000000000}"/>
  <bookViews>
    <workbookView xWindow="-120" yWindow="-120" windowWidth="29040" windowHeight="17520" tabRatio="928" xr2:uid="{00000000-000D-0000-FFFF-FFFF00000000}"/>
  </bookViews>
  <sheets>
    <sheet name="CATÁLOGO DE CONCEPTOS" sheetId="30" r:id="rId1"/>
    <sheet name="RESUMEN" sheetId="31" r:id="rId2"/>
    <sheet name="GENERADORES TERRACERIAS-PV." sheetId="32" state="hidden" r:id="rId3"/>
    <sheet name="PROGRAMA DE OBRA EXP AGUA" sheetId="14" state="hidden" r:id="rId4"/>
  </sheets>
  <externalReferences>
    <externalReference r:id="rId5"/>
    <externalReference r:id="rId6"/>
    <externalReference r:id="rId7"/>
    <externalReference r:id="rId8"/>
    <externalReference r:id="rId9"/>
    <externalReference r:id="rId10"/>
  </externalReferences>
  <definedNames>
    <definedName name="\c">#REF!</definedName>
    <definedName name="\g">#REF!</definedName>
    <definedName name="\l">#REF!</definedName>
    <definedName name="\p">#REF!</definedName>
    <definedName name="\v">#REF!</definedName>
    <definedName name="_31_May_99">"Fin_de_ periodo"</definedName>
    <definedName name="_xlnm._FilterDatabase" localSheetId="0" hidden="1">'CATÁLOGO DE CONCEPTOS'!$A$9:$F$129</definedName>
    <definedName name="_xlnm._FilterDatabase" localSheetId="1" hidden="1">RESUMEN!$A$9:$F$129</definedName>
    <definedName name="a">#REF!</definedName>
    <definedName name="A_IMPRESIÓN_IM">#REF!</definedName>
    <definedName name="ABSCASCKA">#REF!</definedName>
    <definedName name="AD">#REF!</definedName>
    <definedName name="ADO">#REF!</definedName>
    <definedName name="ANADAMIAJE">#REF!</definedName>
    <definedName name="ANDA">'[1]ANALISIS DE PRECIOS'!$K$12</definedName>
    <definedName name="ANDAMIAJE">#REF!</definedName>
    <definedName name="APECONOMICA">[2]CCALIF!#REF!</definedName>
    <definedName name="APERTURA">[2]REGP01!#REF!</definedName>
    <definedName name="APTECNICA">[2]CCALIF!#REF!</definedName>
    <definedName name="_xlnm.Print_Area" localSheetId="0">'CATÁLOGO DE CONCEPTOS'!$A$1:$F$133</definedName>
    <definedName name="_xlnm.Print_Area" localSheetId="2">#REF!</definedName>
    <definedName name="_xlnm.Print_Area" localSheetId="1">RESUMEN!$A$1:$F$133</definedName>
    <definedName name="_xlnm.Print_Area">#REF!</definedName>
    <definedName name="Avance">#REF!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2">#REF!</definedName>
    <definedName name="Cantidad31">#REF!</definedName>
    <definedName name="Colchon">#REF!</definedName>
    <definedName name="Colchon2">[3]DrenajeB!$B$14</definedName>
    <definedName name="Con_Sanción" localSheetId="2">#REF!</definedName>
    <definedName name="Con_Sanción">#REF!</definedName>
    <definedName name="Contrato_No">#REF!</definedName>
    <definedName name="Convenio">#REF!</definedName>
    <definedName name="CUADRILLA">#REF!</definedName>
    <definedName name="cuadrilla1">[4]CUADRILLA!$J$22</definedName>
    <definedName name="CULO" localSheetId="2">#REF!</definedName>
    <definedName name="CULO">#REF!</definedName>
    <definedName name="DF">#REF!</definedName>
    <definedName name="Ebase">'[5]BLVD. PERLA DEL GOLFO'!$C$8</definedName>
    <definedName name="Ecarpeta">'[5]BLVD. PERLA DEL GOLFO'!$C$9</definedName>
    <definedName name="Estimación" localSheetId="2">#REF!</definedName>
    <definedName name="Estimación">#REF!</definedName>
    <definedName name="ESTRUC">'[6]Anexo Descarga San'!$Q$13</definedName>
    <definedName name="estructura" localSheetId="2">#REF!</definedName>
    <definedName name="estructura">#REF!</definedName>
    <definedName name="FALLO" localSheetId="2">[2]REGP01!#REF!</definedName>
    <definedName name="FALLO">[2]REGP01!#REF!</definedName>
    <definedName name="Fecha">#REF!</definedName>
    <definedName name="Fin_de_periodo">#REF!</definedName>
    <definedName name="HERRA">'[1]ANALISIS DE PRECIOS'!$J$12</definedName>
    <definedName name="HERRAMIENTA">#REF!</definedName>
    <definedName name="INDIREC">'[1]ANALISIS DE PRECIOS'!$M$12</definedName>
    <definedName name="INDIRECTO">#REF!</definedName>
    <definedName name="Inicio">#REF!</definedName>
    <definedName name="No_Est">#REF!</definedName>
    <definedName name="NUMERO">#REF!</definedName>
    <definedName name="Penalización">#REF!</definedName>
    <definedName name="Periodo">#REF!</definedName>
    <definedName name="plantilla">#REF!</definedName>
    <definedName name="plantilla2">[3]DrenajeB!$B$13</definedName>
    <definedName name="POZARICA" localSheetId="2">#REF!</definedName>
    <definedName name="POZARICA">#REF!</definedName>
    <definedName name="relojes04">#REF!</definedName>
    <definedName name="Revalidación">#REF!</definedName>
    <definedName name="SUPER">#REF!</definedName>
    <definedName name="Terminacion">#REF!</definedName>
    <definedName name="_xlnm.Print_Titles" localSheetId="0">'CATÁLOGO DE CONCEPTOS'!$1:$10</definedName>
    <definedName name="_xlnm.Print_Titles" localSheetId="1">RESUMEN!$1:$10</definedName>
    <definedName name="_xlnm.Print_Titles">#N/A</definedName>
    <definedName name="UTILID">'[1]ANALISIS DE PRECIOS'!$N$12</definedName>
    <definedName name="UTILIDAD">#REF!</definedName>
    <definedName name="VILLAHERMOS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1" i="31" l="1"/>
  <c r="F132" i="31" s="1"/>
  <c r="M120" i="32"/>
  <c r="J120" i="32"/>
  <c r="G120" i="32"/>
  <c r="D120" i="32"/>
  <c r="M119" i="32"/>
  <c r="J119" i="32"/>
  <c r="G119" i="32"/>
  <c r="D119" i="32"/>
  <c r="M118" i="32"/>
  <c r="J118" i="32"/>
  <c r="G118" i="32"/>
  <c r="D118" i="32"/>
  <c r="M117" i="32"/>
  <c r="J117" i="32"/>
  <c r="G117" i="32"/>
  <c r="D117" i="32"/>
  <c r="M116" i="32"/>
  <c r="J116" i="32"/>
  <c r="G116" i="32"/>
  <c r="D116" i="32"/>
  <c r="M115" i="32"/>
  <c r="J115" i="32"/>
  <c r="G115" i="32"/>
  <c r="D115" i="32"/>
  <c r="M114" i="32"/>
  <c r="J114" i="32"/>
  <c r="G114" i="32"/>
  <c r="D114" i="32"/>
  <c r="M113" i="32"/>
  <c r="J113" i="32"/>
  <c r="G113" i="32"/>
  <c r="D113" i="32"/>
  <c r="M112" i="32"/>
  <c r="J112" i="32"/>
  <c r="G112" i="32"/>
  <c r="D112" i="32"/>
  <c r="M111" i="32"/>
  <c r="J111" i="32"/>
  <c r="G111" i="32"/>
  <c r="D111" i="32"/>
  <c r="M110" i="32"/>
  <c r="J110" i="32"/>
  <c r="G110" i="32"/>
  <c r="D110" i="32"/>
  <c r="M109" i="32"/>
  <c r="J109" i="32"/>
  <c r="G109" i="32"/>
  <c r="D109" i="32"/>
  <c r="M108" i="32"/>
  <c r="J108" i="32"/>
  <c r="G108" i="32"/>
  <c r="D108" i="32"/>
  <c r="M107" i="32"/>
  <c r="J107" i="32"/>
  <c r="G107" i="32"/>
  <c r="D107" i="32"/>
  <c r="M106" i="32"/>
  <c r="J106" i="32"/>
  <c r="G106" i="32"/>
  <c r="D106" i="32"/>
  <c r="M105" i="32"/>
  <c r="J105" i="32"/>
  <c r="G105" i="32"/>
  <c r="D105" i="32"/>
  <c r="M104" i="32"/>
  <c r="J104" i="32"/>
  <c r="G104" i="32"/>
  <c r="D104" i="32"/>
  <c r="M103" i="32"/>
  <c r="J103" i="32"/>
  <c r="G103" i="32"/>
  <c r="D103" i="32"/>
  <c r="M102" i="32"/>
  <c r="J102" i="32"/>
  <c r="G102" i="32"/>
  <c r="D102" i="32"/>
  <c r="M101" i="32"/>
  <c r="J101" i="32"/>
  <c r="G101" i="32"/>
  <c r="D101" i="32"/>
  <c r="M100" i="32"/>
  <c r="J100" i="32"/>
  <c r="G100" i="32"/>
  <c r="D100" i="32"/>
  <c r="M99" i="32"/>
  <c r="J99" i="32"/>
  <c r="G99" i="32"/>
  <c r="D99" i="32"/>
  <c r="M98" i="32"/>
  <c r="J98" i="32"/>
  <c r="G98" i="32"/>
  <c r="D98" i="32"/>
  <c r="M97" i="32"/>
  <c r="J97" i="32"/>
  <c r="G97" i="32"/>
  <c r="D97" i="32"/>
  <c r="M96" i="32"/>
  <c r="J96" i="32"/>
  <c r="G96" i="32"/>
  <c r="D96" i="32"/>
  <c r="M95" i="32"/>
  <c r="J95" i="32"/>
  <c r="G95" i="32"/>
  <c r="D95" i="32"/>
  <c r="M94" i="32"/>
  <c r="J94" i="32"/>
  <c r="G94" i="32"/>
  <c r="D94" i="32"/>
  <c r="M93" i="32"/>
  <c r="J93" i="32"/>
  <c r="G93" i="32"/>
  <c r="D93" i="32"/>
  <c r="M92" i="32"/>
  <c r="J92" i="32"/>
  <c r="G92" i="32"/>
  <c r="D92" i="32"/>
  <c r="M91" i="32"/>
  <c r="J91" i="32"/>
  <c r="G91" i="32"/>
  <c r="D91" i="32"/>
  <c r="M90" i="32"/>
  <c r="J90" i="32"/>
  <c r="G90" i="32"/>
  <c r="D90" i="32"/>
  <c r="M89" i="32"/>
  <c r="J89" i="32"/>
  <c r="G89" i="32"/>
  <c r="D89" i="32"/>
  <c r="M88" i="32"/>
  <c r="J88" i="32"/>
  <c r="G88" i="32"/>
  <c r="D88" i="32"/>
  <c r="M87" i="32"/>
  <c r="J87" i="32"/>
  <c r="G87" i="32"/>
  <c r="D87" i="32"/>
  <c r="M86" i="32"/>
  <c r="J86" i="32"/>
  <c r="G86" i="32"/>
  <c r="D86" i="32"/>
  <c r="M85" i="32"/>
  <c r="J85" i="32"/>
  <c r="G85" i="32"/>
  <c r="D85" i="32"/>
  <c r="M84" i="32"/>
  <c r="J84" i="32"/>
  <c r="G84" i="32"/>
  <c r="D84" i="32"/>
  <c r="M83" i="32"/>
  <c r="J83" i="32"/>
  <c r="G83" i="32"/>
  <c r="D83" i="32"/>
  <c r="M82" i="32"/>
  <c r="J82" i="32"/>
  <c r="G82" i="32"/>
  <c r="D82" i="32"/>
  <c r="M81" i="32"/>
  <c r="J81" i="32"/>
  <c r="G81" i="32"/>
  <c r="D81" i="32"/>
  <c r="M80" i="32"/>
  <c r="J80" i="32"/>
  <c r="G80" i="32"/>
  <c r="D80" i="32"/>
  <c r="M79" i="32"/>
  <c r="J79" i="32"/>
  <c r="G79" i="32"/>
  <c r="D79" i="32"/>
  <c r="M78" i="32"/>
  <c r="J78" i="32"/>
  <c r="G78" i="32"/>
  <c r="D78" i="32"/>
  <c r="M77" i="32"/>
  <c r="J77" i="32"/>
  <c r="G77" i="32"/>
  <c r="D77" i="32"/>
  <c r="M76" i="32"/>
  <c r="J76" i="32"/>
  <c r="G76" i="32"/>
  <c r="D76" i="32"/>
  <c r="M75" i="32"/>
  <c r="J75" i="32"/>
  <c r="G75" i="32"/>
  <c r="D75" i="32"/>
  <c r="M74" i="32"/>
  <c r="J74" i="32"/>
  <c r="G74" i="32"/>
  <c r="D74" i="32"/>
  <c r="M73" i="32"/>
  <c r="J73" i="32"/>
  <c r="G73" i="32"/>
  <c r="D73" i="32"/>
  <c r="M72" i="32"/>
  <c r="J72" i="32"/>
  <c r="G72" i="32"/>
  <c r="D72" i="32"/>
  <c r="M71" i="32"/>
  <c r="J71" i="32"/>
  <c r="G71" i="32"/>
  <c r="D71" i="32"/>
  <c r="M70" i="32"/>
  <c r="J70" i="32"/>
  <c r="G70" i="32"/>
  <c r="D70" i="32"/>
  <c r="M69" i="32"/>
  <c r="J69" i="32"/>
  <c r="G69" i="32"/>
  <c r="D69" i="32"/>
  <c r="M68" i="32"/>
  <c r="J68" i="32"/>
  <c r="G68" i="32"/>
  <c r="D68" i="32"/>
  <c r="M67" i="32"/>
  <c r="J67" i="32"/>
  <c r="G67" i="32"/>
  <c r="D67" i="32"/>
  <c r="M66" i="32"/>
  <c r="J66" i="32"/>
  <c r="G66" i="32"/>
  <c r="D66" i="32"/>
  <c r="M65" i="32"/>
  <c r="J65" i="32"/>
  <c r="G65" i="32"/>
  <c r="D65" i="32"/>
  <c r="M64" i="32"/>
  <c r="J64" i="32"/>
  <c r="G64" i="32"/>
  <c r="D64" i="32"/>
  <c r="M63" i="32"/>
  <c r="J63" i="32"/>
  <c r="G63" i="32"/>
  <c r="D63" i="32"/>
  <c r="A63" i="32"/>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M62" i="32"/>
  <c r="M121" i="32" s="1"/>
  <c r="M122" i="32" s="1"/>
  <c r="J62" i="32"/>
  <c r="J121" i="32" s="1"/>
  <c r="J122" i="32" s="1"/>
  <c r="G62" i="32"/>
  <c r="G121" i="32" s="1"/>
  <c r="G122" i="32" s="1"/>
  <c r="D62" i="32"/>
  <c r="D121" i="32" s="1"/>
  <c r="D122" i="32" s="1"/>
  <c r="M60" i="32"/>
  <c r="M61" i="32" s="1"/>
  <c r="M123" i="32" s="1"/>
  <c r="M59" i="32"/>
  <c r="J59" i="32"/>
  <c r="G59" i="32"/>
  <c r="D59" i="32"/>
  <c r="M58" i="32"/>
  <c r="J58" i="32"/>
  <c r="G58" i="32"/>
  <c r="D58" i="32"/>
  <c r="M57" i="32"/>
  <c r="J57" i="32"/>
  <c r="G57" i="32"/>
  <c r="D57" i="32"/>
  <c r="M56" i="32"/>
  <c r="J56" i="32"/>
  <c r="G56" i="32"/>
  <c r="D56" i="32"/>
  <c r="A56" i="32"/>
  <c r="A57" i="32" s="1"/>
  <c r="A58" i="32" s="1"/>
  <c r="A59" i="32" s="1"/>
  <c r="M55" i="32"/>
  <c r="J55" i="32"/>
  <c r="J60" i="32" s="1"/>
  <c r="J61" i="32" s="1"/>
  <c r="J123" i="32" s="1"/>
  <c r="G55" i="32"/>
  <c r="G60" i="32" s="1"/>
  <c r="G61" i="32" s="1"/>
  <c r="D55" i="32"/>
  <c r="D60" i="32" s="1"/>
  <c r="D61" i="32" s="1"/>
  <c r="H49" i="32"/>
  <c r="H50" i="32" s="1"/>
  <c r="F49" i="32"/>
  <c r="F50" i="32" s="1"/>
  <c r="E49" i="32"/>
  <c r="E50" i="32" s="1"/>
  <c r="D49" i="32"/>
  <c r="D50" i="32" s="1"/>
  <c r="C49" i="32"/>
  <c r="C50" i="32" s="1"/>
  <c r="B49" i="32"/>
  <c r="B50" i="32" s="1"/>
  <c r="G6" i="32"/>
  <c r="G49" i="32" s="1"/>
  <c r="G50" i="32" s="1"/>
  <c r="I4" i="32"/>
  <c r="I49" i="32" s="1"/>
  <c r="I50" i="32" s="1"/>
  <c r="F131" i="30"/>
  <c r="D123" i="32" l="1"/>
  <c r="G123" i="32"/>
  <c r="F133" i="31"/>
  <c r="F132" i="30"/>
  <c r="F133" i="30" s="1"/>
  <c r="L9" i="14" l="1"/>
  <c r="L5" i="14"/>
  <c r="D9" i="14"/>
  <c r="D8" i="14"/>
  <c r="D6" i="14"/>
  <c r="B14" i="14" s="1"/>
  <c r="L19" i="14"/>
  <c r="I20" i="14" s="1"/>
  <c r="L17" i="14"/>
  <c r="I18" i="14" s="1"/>
  <c r="L21" i="14"/>
  <c r="H22" i="14" s="1"/>
  <c r="L23" i="14"/>
  <c r="I24" i="14" s="1"/>
  <c r="G20" i="14"/>
  <c r="J24" i="14" l="1"/>
  <c r="I22" i="14"/>
  <c r="F18" i="14"/>
  <c r="F34" i="14" s="1"/>
  <c r="L34" i="14" s="1"/>
  <c r="F36" i="14" s="1"/>
  <c r="F37" i="14" s="1"/>
  <c r="G18" i="14"/>
  <c r="G34" i="14" s="1"/>
  <c r="J22" i="14"/>
  <c r="J34" i="14" s="1"/>
  <c r="J36" i="14" s="1"/>
  <c r="I34" i="14"/>
  <c r="I36" i="14" s="1"/>
  <c r="L14" i="14"/>
  <c r="H18" i="14"/>
  <c r="J18" i="14"/>
  <c r="H20" i="14"/>
  <c r="F35" i="14" l="1"/>
  <c r="G35" i="14"/>
  <c r="H35" i="14" s="1"/>
  <c r="I35" i="14" s="1"/>
  <c r="J35" i="14" s="1"/>
  <c r="G36" i="14"/>
  <c r="G37" i="14" s="1"/>
  <c r="J17" i="14"/>
  <c r="I23" i="14"/>
  <c r="J23" i="14"/>
  <c r="G17" i="14"/>
  <c r="G19" i="14"/>
  <c r="F17" i="14"/>
  <c r="J21" i="14"/>
  <c r="I21" i="14"/>
  <c r="I19" i="14"/>
  <c r="H17" i="14"/>
  <c r="H21" i="14"/>
  <c r="H34" i="14"/>
  <c r="H36" i="14" s="1"/>
  <c r="H19" i="14"/>
  <c r="I17" i="14"/>
  <c r="H37" i="14" l="1"/>
  <c r="I37" i="14" s="1"/>
  <c r="J37" i="14" s="1"/>
</calcChain>
</file>

<file path=xl/sharedStrings.xml><?xml version="1.0" encoding="utf-8"?>
<sst xmlns="http://schemas.openxmlformats.org/spreadsheetml/2006/main" count="728" uniqueCount="271">
  <si>
    <t>IMPORTE</t>
  </si>
  <si>
    <t>ML</t>
  </si>
  <si>
    <t>PZA</t>
  </si>
  <si>
    <t>CLAVE</t>
  </si>
  <si>
    <t xml:space="preserve"> </t>
  </si>
  <si>
    <t xml:space="preserve">OBRA: </t>
  </si>
  <si>
    <t xml:space="preserve"> LOCALIDAD: </t>
  </si>
  <si>
    <t xml:space="preserve">   UBICACIÓN :</t>
  </si>
  <si>
    <t>I</t>
  </si>
  <si>
    <t>RED DE AGUA POTABLE</t>
  </si>
  <si>
    <t>TERRACERÍAS</t>
  </si>
  <si>
    <t>TUBERÍA Y PIEZAS ESPECIALES</t>
  </si>
  <si>
    <t>TOMAS DOMICILIARIAS</t>
  </si>
  <si>
    <t>CAJAS DE OPERACIÓN DE VÀLVULAS</t>
  </si>
  <si>
    <t>I.1.0</t>
  </si>
  <si>
    <t>I.2.0</t>
  </si>
  <si>
    <t>PROGRAMA DE OBRA</t>
  </si>
  <si>
    <t>FECHA DE INICIO:</t>
  </si>
  <si>
    <t xml:space="preserve">FECHA DE TERMINACIÓN: </t>
  </si>
  <si>
    <t>No</t>
  </si>
  <si>
    <t>DESCRIPCIÓN</t>
  </si>
  <si>
    <t>C A L E N D A R I O   F I N A N C I E R O</t>
  </si>
  <si>
    <t>SEPTIEMBRE</t>
  </si>
  <si>
    <t>OCTUBRE</t>
  </si>
  <si>
    <t>NOVIEMBRE</t>
  </si>
  <si>
    <t>($)</t>
  </si>
  <si>
    <t>SUMA PARCIAL:</t>
  </si>
  <si>
    <t>SUMA ACUMULADA :</t>
  </si>
  <si>
    <t>PORCENTAJE PARCIAL MENSUAL</t>
  </si>
  <si>
    <t>PORCENTAJE MENSUAL ACUMULADO</t>
  </si>
  <si>
    <t>UBICACIÓN DE LA OBRA</t>
  </si>
  <si>
    <t>DESCRIPCION DE LA OBRA</t>
  </si>
  <si>
    <t>C O N C E P TO</t>
  </si>
  <si>
    <t>UNIDAD</t>
  </si>
  <si>
    <t>CANTIDAD</t>
  </si>
  <si>
    <t>P.U</t>
  </si>
  <si>
    <t>IVA 16%</t>
  </si>
  <si>
    <t>TOTAL C/ IVA</t>
  </si>
  <si>
    <t>SAT001</t>
  </si>
  <si>
    <t>M3</t>
  </si>
  <si>
    <t>SAT002</t>
  </si>
  <si>
    <t>SAT004</t>
  </si>
  <si>
    <t>SAT006</t>
  </si>
  <si>
    <t>SAT008</t>
  </si>
  <si>
    <t>SCJ005</t>
  </si>
  <si>
    <t>STD001</t>
  </si>
  <si>
    <t>STD002</t>
  </si>
  <si>
    <t>SRS001</t>
  </si>
  <si>
    <t>SPV004</t>
  </si>
  <si>
    <t>SPV005</t>
  </si>
  <si>
    <t>PAT001</t>
  </si>
  <si>
    <t xml:space="preserve"> M2</t>
  </si>
  <si>
    <t>PAT002</t>
  </si>
  <si>
    <t xml:space="preserve"> M3</t>
  </si>
  <si>
    <t>PAT003</t>
  </si>
  <si>
    <t>PAT006</t>
  </si>
  <si>
    <t xml:space="preserve"> M3-KM</t>
  </si>
  <si>
    <t>PAC001</t>
  </si>
  <si>
    <t>PAC002</t>
  </si>
  <si>
    <t xml:space="preserve"> PZA</t>
  </si>
  <si>
    <t>PAC006</t>
  </si>
  <si>
    <t>PAC007</t>
  </si>
  <si>
    <t xml:space="preserve"> ML</t>
  </si>
  <si>
    <t>PAG001</t>
  </si>
  <si>
    <t>PAB001</t>
  </si>
  <si>
    <t>PAB002</t>
  </si>
  <si>
    <t>PAS001</t>
  </si>
  <si>
    <t>PAS002</t>
  </si>
  <si>
    <t>PAS003</t>
  </si>
  <si>
    <t>PAS004</t>
  </si>
  <si>
    <t>PAS005</t>
  </si>
  <si>
    <t>PAS006</t>
  </si>
  <si>
    <t>PAS007</t>
  </si>
  <si>
    <t>PAS008</t>
  </si>
  <si>
    <t>ALT001</t>
  </si>
  <si>
    <t>ALT002</t>
  </si>
  <si>
    <t>ALA001</t>
  </si>
  <si>
    <t>ALA002</t>
  </si>
  <si>
    <t>ALA003</t>
  </si>
  <si>
    <t>ALE002</t>
  </si>
  <si>
    <t>ALE003</t>
  </si>
  <si>
    <t>ALE004</t>
  </si>
  <si>
    <t>ALE005</t>
  </si>
  <si>
    <t>ALE006</t>
  </si>
  <si>
    <t>ALE007</t>
  </si>
  <si>
    <t>ALE009</t>
  </si>
  <si>
    <t>ALE010</t>
  </si>
  <si>
    <t>TRAMITE</t>
  </si>
  <si>
    <t>ALE011</t>
  </si>
  <si>
    <t>ALE012</t>
  </si>
  <si>
    <t>TOTAL DE OBRA DE PAVIMENTACIÓN INTEGRAL</t>
  </si>
  <si>
    <t>SCJ006</t>
  </si>
  <si>
    <t>PAT007</t>
  </si>
  <si>
    <t>PAT008</t>
  </si>
  <si>
    <t>TOTAL</t>
  </si>
  <si>
    <t>M2</t>
  </si>
  <si>
    <t>FIDEICOMISO DE OBRAS DE</t>
  </si>
  <si>
    <t>INFRAESTRUCTURA SOCIAL DE LOS CABOS</t>
  </si>
  <si>
    <t>LOTE</t>
  </si>
  <si>
    <t>PAP001</t>
  </si>
  <si>
    <t>PAP002</t>
  </si>
  <si>
    <t>PAP003</t>
  </si>
  <si>
    <t>PAP005</t>
  </si>
  <si>
    <t>CPM.001</t>
  </si>
  <si>
    <t>CPM.002</t>
  </si>
  <si>
    <t>TOPE</t>
  </si>
  <si>
    <t>ALE013</t>
  </si>
  <si>
    <t>PAGO</t>
  </si>
  <si>
    <t>ALE014</t>
  </si>
  <si>
    <t>ALE015</t>
  </si>
  <si>
    <t>SAT003</t>
  </si>
  <si>
    <t>PAS009</t>
  </si>
  <si>
    <t>SAT005B</t>
  </si>
  <si>
    <t>SPV008</t>
  </si>
  <si>
    <t>PAS011</t>
  </si>
  <si>
    <t>STA020</t>
  </si>
  <si>
    <t>PAVIMENTACIÓN DE CONCRETO HIDRÁULICO, BANQUETAS, GUARNICIONES, CONSTRUCCIÓN DE REDES DE AGUA POTABLE Y DRENAJE, SEÑALIZACIÓN VERTICAL-HORIZONTAL Y ALUMBRADO PÚBLICO</t>
  </si>
  <si>
    <t>STM005</t>
  </si>
  <si>
    <t>STM006</t>
  </si>
  <si>
    <t>SAT005</t>
  </si>
  <si>
    <t>STA021</t>
  </si>
  <si>
    <t>STA022</t>
  </si>
  <si>
    <t>STA023</t>
  </si>
  <si>
    <t>STA024</t>
  </si>
  <si>
    <t>STA025</t>
  </si>
  <si>
    <t>SCJ001</t>
  </si>
  <si>
    <t>PAP004</t>
  </si>
  <si>
    <t>PAP006</t>
  </si>
  <si>
    <t>STA026</t>
  </si>
  <si>
    <t>STA027</t>
  </si>
  <si>
    <t>PAT010</t>
  </si>
  <si>
    <t>PAS010</t>
  </si>
  <si>
    <r>
      <t xml:space="preserve">CALLE </t>
    </r>
    <r>
      <rPr>
        <b/>
        <sz val="10"/>
        <rFont val="Arial"/>
        <family val="2"/>
      </rPr>
      <t>LOS LAURELES</t>
    </r>
    <r>
      <rPr>
        <sz val="10"/>
        <rFont val="Arial"/>
        <family val="2"/>
      </rPr>
      <t xml:space="preserve"> ENTRE CALLE BUENA VISTA Y CALLE PAREDONES, EN LA COLONIA ARCOS DEL SOL, DE CABO SAN LUCAS, MUNICIPIO DE LOS CABOS, BAJA CALIFORNIA SUR.</t>
    </r>
  </si>
  <si>
    <t>SPV001.</t>
  </si>
  <si>
    <t>SPV003.</t>
  </si>
  <si>
    <t>COCHERA</t>
  </si>
  <si>
    <t>BANQUETA</t>
  </si>
  <si>
    <t>GUARNICIÓN</t>
  </si>
  <si>
    <t>GUARNICIÓN/C.</t>
  </si>
  <si>
    <t>SUBTOTAL</t>
  </si>
  <si>
    <t>PAB003</t>
  </si>
  <si>
    <t>PAG002</t>
  </si>
  <si>
    <t>PAG003</t>
  </si>
  <si>
    <t>GUARNICIÓN/R.</t>
  </si>
  <si>
    <t>BASE HIDRAULICA</t>
  </si>
  <si>
    <t>SUB-RASANTE</t>
  </si>
  <si>
    <t>ÁREA DE TERRAPLEN</t>
  </si>
  <si>
    <t>EXCAVACIÓN</t>
  </si>
  <si>
    <t>ÁREA</t>
  </si>
  <si>
    <t>SUBTOTAL 0+</t>
  </si>
  <si>
    <t>SUBTOTAL 1+</t>
  </si>
  <si>
    <t>TOTAL ACUM.</t>
  </si>
  <si>
    <t>PAJ002</t>
  </si>
  <si>
    <t>PZA X M2</t>
  </si>
  <si>
    <t>RAMPA</t>
  </si>
  <si>
    <t>JARDINERA</t>
  </si>
  <si>
    <t xml:space="preserve">   RED DE AGUA POTABLE</t>
  </si>
  <si>
    <t xml:space="preserve">      TERRACERÍAS</t>
  </si>
  <si>
    <t xml:space="preserve">                  EXCAVACIÓN POR MEDIOS MECÁNICOS, EN ZANJAS, EN TERRENO CON CLASIFICACIÓN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</si>
  <si>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EXCAVACIÓN POR MEDIOS MANUALES, EN ZANJAS, EN TERRENO CON CUALQUIER CLASIFICACIÓN Y PROFUNDIDAD EN PRESENCIA DE AGUA O EN SECO, RETIRO DEL MATERIAL HASTA 20M DE DISTANCIA HORIZONTAL, EL PRECIO UNITARIO INCLUYE: TRAZO Y NIVELACION, EQUIPO DE BOMBEO PARA ACHIQUE, OBRAS DE PROTECCIÓN DE TALUDES DE ZANJA, TRASPALEO, SEÑALAMIENTO PREVENTIVO, AFINE DE TALUDES Y FONDO DE ZANJA, LIMPIEZA, LA MANO DE OBRA, EQUIPO Y HERRAMIENTA NECESARIOS PARA LA CORRECTA EJECUCIÓN DE LOS TRABAJOS. PUOT.</t>
  </si>
  <si>
    <t xml:space="preserve">                  EXCAVACIÓN POR MEDIOS MECÁNICOS, EN ZANJAS, EN TERRENO CON CLASIFICACIÓN III Y PROFUNDIDAD EN PRESENCIA DE AGUA O EN SECO, RETIRO DEL MATERIAL HASTA 20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</si>
  <si>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PLANTILLA COMPACTADA CON EQUIPO MECÁNICO DE 10CM DE ESPESOR EN ZANJAS, CON MATERIAL SELECCIONADO PRODUCTO DE SELECCIONADO PRODUCTO DE  DE BANCO LIBRE DE BOLEO MAYOR DE 3". INCLUYE:  TRAZO Y NIVELACION, CRIBADO DEL MATERIAL, ACARREOS DENTRO DE LA OBRA, INCORPORACIÓN DE HUMEDAD, COMPACTACIÓN DEL 85% PROCTOR, MANO DE OBRA, , HERRAMIENTA Y EQUIPO NECESARIO.</t>
  </si>
  <si>
    <t xml:space="preserve">                  RELLENO COMPACTADO CON EQUIPO MECÁNICO MANUAL EN CAPAS DE 20CM EN CEPA, CON MATERIAL SELECCIONADO PRODUCTO DE LA EXCAVACIÓN, LIBRE DE BOLEO MAYOR DE 3", COMPACTADO AL 90% PROCTOR. INCLUYE: TRAZO Y NIVELACIÓN, MATERIAL, ACARREOS DENTRO DE LA OBRA, INCORPORACIÓN DE HUMEDAD, MANO DE OBRA, PRUEBAS DE COMPACTACIÓN, HERRAMIENTA Y EQUIPO NECESARIO.</t>
  </si>
  <si>
    <t xml:space="preserve">                  RELLENO COMPACTADO CON EQUIPO MECÁNICO MANUAL EN CAPAS DE 20CM EN CEPA, CON MATERIAL SELECCIONADO PRODUCTO DE BANCO DE MATERIALES DE LA ZONA, LIBRE DE BOLEO MAYOR DE 3", COMPACTADO AL 90% PROCTOR. INCLUYE:  TRAZO Y NIVELACION, MATERIAL, ACARREOS DENTRO DE LA OBRA, INCORPORACIÓN DE HUMEDAD, MANO DE OBRA, PRUEBAS DE COMPACTACION, HERRAMIENTA Y EQUIPO NECESARIO.</t>
  </si>
  <si>
    <t xml:space="preserve">                  RELLENO A VOLTEO CON EQUIPO MECÁNICO EN CAPAS, CON MATERIAL SELECCIONADO PRODUCTO DE LA EXCAVACIÓN (CRIBADO POR LA MALLA DE 2 1/2") LIBRE DE BOLEO MAYOR DE 3", INCLUYE: CRIBADO DEL MATERIAL, ACARREOS DENTRO DE LA OBRA, MANO DE OBRA, HERRAMIENTA Y EQUIPO NECESARIO.</t>
  </si>
  <si>
    <t xml:space="preserve">                  CARGA Y RETIRO DE MATERIAL MIXTO, SOBRANTE NO UTILIZABLE PRODUCTO DE LA EXCAVACION FUERA DE LA OBRA HASTA RELLENO SANITARIO, HASTA EL LUGAR INDICADO POR SUPERVISION, INCLUYE: ACARREOS DENTRO DE LA OBRA, MANO DE OBRA, HERRAMIENTA Y EQUIPO NECESARIO.</t>
  </si>
  <si>
    <t xml:space="preserve">      TUBERÍA Y PIEZAS ESPECIALES</t>
  </si>
  <si>
    <t xml:space="preserve">                  TUBERÍA DE PVC. HIDRÁULICO ANGER (RD-32.5) DE 3" (76 MM) DE DIÁMETRO. INCLUYE: SUMINISTRO, INSTALACIÓN, JUNTEO, LIMPIEZA, PRUEBA HIDRÁULICA, SONDEO PARA LA LOCALIZACIÓN DE TUBERÍA, REPARACIÓN PROVISIONAL DE INSTALACIONES EXISTENTES, MATERIALES, MANO DE OBRA Y HERRAMIENTA, P.U.O.T.</t>
  </si>
  <si>
    <t xml:space="preserve">                  SUMINISTRO E INSTALACIÓN VALVULA DE Fo.Fo. BRIDADA TIPO COMPUERTA VASTAGO FIJO DE 3" DE DIAMETRO. INCLUYE: EXTREMIDAD CAMPANA, EXTREMIDAD ESPIGA, COPLE DE REPARACION, EMPAQUES DE NEOPRENO Y TORNILLERIA NECESARIA,MANIOBRAS, INSTALACION, LIMPIEZA, PRUEBA HIDRAULICA, MANO DE OBRA Y  HERRAMIENTA.</t>
  </si>
  <si>
    <t>STA004</t>
  </si>
  <si>
    <t xml:space="preserve">                  SUMINISTRO E INSTALACIÓN DE TEE DE PVC DE 3" X 3" DE DIÁMETRO. INCLUYE: MANIOBRAS, INSTALACIÓN, LIMPIEZA, PRUEBA HIDRÁULICA, MANO DE OBRA Y HERRAMIENTA.</t>
  </si>
  <si>
    <t xml:space="preserve">                  SUMINISTRO E INSTALACIÓN DE REDUCCIÓN ESPIGA DE PVC DIÁMETRO 76 X 102 MM. (2" X 3") DE DIÁMETRO. INCLUYE: MANIOBRAS, INSTALACIÓN, LIMPIEZA, PRUEBA HIDRÁULICA, MANO DE OBRA Y HERRAMIENTA.</t>
  </si>
  <si>
    <t xml:space="preserve">                  SUMINISTRO E INSTALACIÓN DE CODO DE PVC. 22° 30' X 3" DE DIÁMETRO. INCLUYE: MANIOBRAS, INSTALACIÓN, LIMPIEZA, PRUEBA HIDRÁULICA, MANO DE OBRA Y HERRAMIENTA.</t>
  </si>
  <si>
    <t xml:space="preserve">                  SUMINISTRO E INSTALACIÓN DE CODO DE PVC. 90° X 3" DE DIÁMETRO. INCLUYE: MANIOBRAS, INSTALACIÓN, LIMPIEZA, PRUEBA HIDRÁULICA, MANO DE OBRA Y HERRAMIENTA.</t>
  </si>
  <si>
    <t xml:space="preserve">                  SUMINISTRO E INSTALACIÓN DE TAPÓN CAMPANA PVC. 3" DE DIÁMETRO. INCLUYE: MANIOBRAS, INSTALACIÓN, LIMPIEZA, PRUEBA HIDRÁULICA, MANO DE OBRA Y HERRAMIENTA.</t>
  </si>
  <si>
    <t>STA007.</t>
  </si>
  <si>
    <t xml:space="preserve">                  SUMINISTRO Y COLOCACIÓN DE MARCO CON TAPA DE FO.FO. DE 60X60 CMS. CON PESO DE 75 KG. CON LEYENDA DE AGUA POTABLE. INCLUYE: MANIOBRAS, ACARREOS, MATERIAL, MANO DE OBRA Y HERRAMIENTA.</t>
  </si>
  <si>
    <t xml:space="preserve">                  SUMINISTRO Y COLOCACIÓN DE CONTRAMARCO SENCILLO DE 0.90 MTS. CON CANAL DE 4" DE PERALTE. INCLUYE: MANIOBRAS, ACARREOS, MATERIAL, MANO DE OBRA Y HERRAMIENTA.</t>
  </si>
  <si>
    <t xml:space="preserve">                  SUMINISTRO E INSTALACIÓN DE COPLE DE REPARACIÓN DE PVC. 3" DE DIÁMETRO. INCLUYE: MANIOBRAS, INSTALACIÓN, LIMPIEZA, PRUEBA HIDRÁULICA, MANO DE OBRA Y HERRAMIENTA.</t>
  </si>
  <si>
    <t xml:space="preserve">      TOMAS DOMICILIARIAS</t>
  </si>
  <si>
    <t xml:space="preserve">                  TOMA DE AGUA POTABLE DE 2"X1/2" CON TUBO KITEC DE 1/2"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 (LONGITUD DE 12.00 MTS, LARGA); INCLUYE EXCAVACIÓN, PLANTILLA, RELLENOS; Y TODO LO NECESARIO PARA SU CORRECTA INSTALACIÓN.</t>
  </si>
  <si>
    <t xml:space="preserve">                  TOMA DE AGUA POTABLE DE 2"X1/2" CON TUBO KITEC DE 1/2"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 (LONGITUD DE 6.00 MTS, CORTA); INCLUYE EXCAVACIÓN, PLANTILLA, RELLENOS; Y TODO LO NECESARIO PARA SU CORRECTA INSTALACIÓN.</t>
  </si>
  <si>
    <t xml:space="preserve">      CAJAS DE OPERACIÓN DE VÁLVULAS</t>
  </si>
  <si>
    <t xml:space="preserve">                  CONSTRUCCIÓN DE CAJA DE OPERACIÓN DE VÁLVULA TIPO 1 DE (0.98 X 0.98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DÍAS, ARMADA CON VARILLA DE 1/2" @ 20 CMS., EN AMBOS SENTIDOS, APLANADO INTERIOR, ACABADO PULIDO CON MORTERO C-A 1:3 CIMBRA, DESCIMBRADO, COLOCACIÓN DE MARCO Y TAPA DE 50 X 50 CMS DE FO.FO. EXCAVACIONES Y RELLENOS. (INTERCONEXIONES A REDES DE DISTRIBUCIÓN).</t>
  </si>
  <si>
    <t xml:space="preserve">                  INTERCONEXIÓN DE TUBERÍA DE AGUA POTABLE; INCLUYE: MATERIALES, HERRAMIENTA, MANO DE OBRA, EQUIPO Y PRUEBAS.</t>
  </si>
  <si>
    <t xml:space="preserve">                  CONSTRUCCIÓN DE ATRAQUES DE CONCRETO F´C=200 KG/CM2 T.M.A. 3/4" REV. NORMAL. ELABORADO EN OBRA EN UN VOL. DE 0.027 M3 DE CONCRETO/ATRAQUE. INCLUYE: ELABORACION, COLADO Y VIBRADO DE CONCRETO, CIMBRADO Y DESCIMBRADO, MATERIALES, MANO DE OBRA, HERRAMIENTA Y EQUIPO NECESARIO.</t>
  </si>
  <si>
    <t xml:space="preserve">   RED DE ALCANTARILLADO</t>
  </si>
  <si>
    <t xml:space="preserve">       TERRACERÍAS</t>
  </si>
  <si>
    <t xml:space="preserve">                  TUBERIA DE PVC SANITARIO CON COPLE INTEGRAL (SRD-35) DE 8" PVC DE DIAMETRO.  INCLUYE: SUMINISTRO DE TUBO, MATERIAL, MANIOBRAS, EQUIPO PARA TAPONAMIENTO, CONEXION DE TUBO A POZOS DE VISITA,  MANO DE OBRA Y HERRAMIENTA, REPARACION PROVISIONAL DE DESCARGAS DOMICILIARIAS, SONDEO PARA LA LOCALIZACION DE TUBERIA, REPARACIÓN PROVISIONAL DE INSTALACIONES EXISTENTES, PRUEBAS A TUBERÍA, P.U.O.T.</t>
  </si>
  <si>
    <t xml:space="preserve">                  CONSTRUCCIÓN DE DESCARGA SANITARIA DE 6" DE DIAMETRO (SRD-35)  A COLECTOR DE 8" DE DIAMETRO EN PVC (SRD-35) . INCLUYE: SUMINISTRO Y COLOCACIÓN DE TUBERÍA, CODO DE 45º x 6" , SILLETA DE PVC DE 8"X6", ACOSTILLADOS, RELLENOS, PRUEBAS DE COMPACTACION, Y TODO LO NECESARIO PARA SU CORRECTA EJECUCIÓN. (LONGITUD DE 6.00 MTS, LARGA).</t>
  </si>
  <si>
    <t xml:space="preserve">      REGISTRO SANITARIO</t>
  </si>
  <si>
    <t xml:space="preserve">                  CONSTRUCCION DE REGISTRO SANITARIO DE 40x60 CMS. Y HASTA 1.20 M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RENIVELACIÓN DE REGISTRO HASTA NIVEL Y PENDIENTE DE BANQUETA, MATERIALES, MANO DE OBRA Y HERRAMIENTA.</t>
  </si>
  <si>
    <t xml:space="preserve">      POZOS DE VISITA</t>
  </si>
  <si>
    <t xml:space="preserve">                  RENIVELACIÓN DE POZO VISITA TIPO COMÚN HASTA 1.70 MTS. DE PROFUNDIDAD INTERIOR, INCLUYE: EXCAVACIÓN, RELLENO COMPACTADO AL 85% EN CAPAS DE 20 CMS, PLANTILLA DE CONCRETO F'C=150 KG/CM2 DE 8 CMS. DE ESPESOR, MURO DE CUÑA JUNTEADO CON MORTERO CEMENTO-ARENA 1:3, APLANADO INTERIOR PULIDO, ESCALERA METÁLICA, MATERIALES, MANO DE OBRA Y HERRAMIENTA.</t>
  </si>
  <si>
    <t xml:space="preserve">                  CONSTRUCCIÓN DE POZO VISITA TIPO COMÚN DE HASTA 1.35 MTS. DE PROFUNDIDAD 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</si>
  <si>
    <t xml:space="preserve">                  CONSTRUCCIÓN DE POZO VISITA TIPO COMÚN DE HASTA 1.75 MTS. DE PROFUNDIDAD 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</si>
  <si>
    <t xml:space="preserve">                  SUMINISTRO Y COLOCACIÓN DE BROCAL DE Fo.Fo. CIEGO TIPO MEDIANO PARA POZO DE VISITA,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</si>
  <si>
    <t xml:space="preserve">                  INTERCONEXIÓN DE NUEVA RED DE DRENAJE A RED EXISTENTE. INCLUYE: MATERIAL, MANO DE OBRA Y SUMINISTRO E INSTALACIÓN DE TUBO.</t>
  </si>
  <si>
    <t xml:space="preserve">   PAVIMENTO CON CONCRETO HIDRÁULICO</t>
  </si>
  <si>
    <t xml:space="preserve">      PRELIMINARES</t>
  </si>
  <si>
    <t xml:space="preserve">                  CORTE, PODA, DESENRAICE Y/O REUBICACION SEGÚN SEA EL CASO DE ARBOLES DE DIMENSIONES VARIABLES, PALMERAS UBICADAS EN AREA DE BANQUETAS Y/O VIALIDAD EXISTENTE, MEDIANTE  MEDIOS MANUALES. INCLUYE: BANQUEO, RETIRO, MOVIMIENTOS, TRASLADOS, MANTENIMIENTO, PODA, CONSERVACIÓN DE LAS PLANTAS QUE SE RESCATEN PARA SU POSTERIOR REUBICACIÓN, MANO DE OBRA, HERRAMIENTA Y EQUIPO NECESARIO PARA SU RETIRO Y MANTENIMIENTO EN UNA ÁREA PROPIA PARA SU CUIDADO MIENTRAS SE EJECUTAN LOS TRABAJOS Y REPLANTEO POSTERIOR A LA TERMINACIÓN DE LOS TRABAJOS DE OBRA CIVIL Y TODO LO NECESARIO PARA SU CORRECTA CONSERVACIÓN Y MANTENIMIENTO Y PUESTA FINAL EN EL ÁREA ASIGNADA ASIGNADA POR SUPERVISION. P.U.O.T.</t>
  </si>
  <si>
    <t xml:space="preserve">                  DEMOLICION DE GUARNICIONES DE CONCRETO EXISTENTES POR ENCONTRARSE EN MALAS CONDICIONES Y/O NO DAR LOS NIVELES DE PROYECTO. INCLUYE: CARGA Y RETIRO DENTRO DEL PRIMER KILOMETRO, LA MANO DE OBRA, HERRAMIENTA Y EQUIPO NECESARIO. P.U.O.T.</t>
  </si>
  <si>
    <t xml:space="preserve">                  DEMOLICION DE BANQUETAS Y/O RAMPAS EN COCHERAS DE CONCRETO EXISTENTES POR ENCONTRARSE EN MALAS CONDICIONES Y/O NO DAR LOS NIVELES DE PROYECTO . INCLUYE: CORTE CON CORTADORA DE DISCO, LIMPIEZA, CARGA Y RETIRO DENTRO DEL PRIMER KILOMETRO, LA MANO DE OBRA, HERRAMIENTA Y EQUIPO NECESARIO. P.U.O.T.</t>
  </si>
  <si>
    <t xml:space="preserve">                  DEMOLICIÓN DE CONCRETO HIDRÁULICO EXISTENTE EN VIALIDADES DE HASTA 15 CM DE ESPESOR POR ENCONTRARSE EN MALAS CONDICIONES Y/O NO DAR LOS NIVELES DE PROYECTO. INCLUYE: CORTE CON CORTADORA DE DISCO, LIMPIEZA, CARGA Y RETIRO DENTRO DEL PRIMER KILÓMETRO, LA MANO DE OBRA, HERRAMIENTA Y EQUIPO NECESARIO. P.U.O.T.</t>
  </si>
  <si>
    <t xml:space="preserve">                  RETIRO DE SEÑALAMIENTO VERTICAL. INCLUYE: CARGA Y RETIRO DEL MATERIAL NO UTILIZABLE  PRODUCTO DE LOS TRABAJOS HASTA EL LUGAR DESIGNADO POR SUPERVISION, ENTREGA DE LA PIEZA A LA AUTORIDAD COMPETENTE, LA MANO DE OBRA, HERRAMIENTA, EQUIPO Y MAQUINARIA NECESARIA PARA SU EFECTIVA EJECUCION. P.U.O.T.</t>
  </si>
  <si>
    <t xml:space="preserve">                  REUBICACIÓN DE POSTES DE C.F.E. Y/O TELMEX, SEGÚN SEA EL CASO. QUE SE ENCUENTRAN DENTRO DEL EJE DEL PROYECTO. INCLUYE LOS TRÁMITES ANTE LA C.F.E. Y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</si>
  <si>
    <t xml:space="preserve">                  TRAZO Y NIVELACIÓN DE TERRACERÍAS EN VIALIDAD PRINCIPAL CALLES SECUNDARIAS Y EN BOCACALLES O MECHAS. AL AMPARO DE ESTE CONCEPTO EL CONTRATISTA DE ACUERDO A LOS PLANOS DE PROYECTO QUE LE SEAN SUMINISTRADOS, HARÁ EL TRAZO Y NIVELACIÓN CON EQUIPO DE TOPOGRAFÍA DE LOS EJES, LÍMITES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</si>
  <si>
    <t xml:space="preserve">                  EXCAVACIÓN POR MEDIOS MECÁNICOS EN TERRENO NATURAL PARA ELABORACIÓN DE CAJA, CON ESPESOR VARIABLE.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 SE HACE NOTAR QUE ESTE CONCEPTO INCLUYE LA CARGA Y ACARREO DEL MATERIAL DENTRO DEL PRIMER KILÓMETRO ADEMÁS DEBERÁ DE CONSIDERAR EN SU ANÁLISIS DE PRECIOS UNITARIOS EL ABUNDAMIENTO.</t>
  </si>
  <si>
    <t xml:space="preserve">                  ESCARIFICACIÓN Y CONFORMACIÓN DEL TERRENO NATURAL POR MEDIOS MECÁNICOS. EL CONCEPTO INCLUYE: TRAZO Y NIVELACIÓN, PAPEO, INCORPORACIÓN DE AGUA PARA HUMEDECER EL MATERIAL EN LAS PROPORCIONES ÓPTIMAS, COMPACTACIÓN POR MEDIOS MECÁNICOS AL 90 % DE ASSHTO STANDAR. SE CONSIDERARÁ UN ESPESOR DE 0.20 METROS, PARA PARA FINES DE VERIFICACIÓN DE COMPACTACIONES. SE MEDIRÁ EN METROS CUADRADOS CON APROXIMACIÓN DE DOS DECIMALES, SIEMPRE Y CUANDO CUMPLA CON LAS LÍNEAS Y NIVELES DE PROYECTO Y/O A LAS INDICACIONES DEL INGENIERO.</t>
  </si>
  <si>
    <t>PAT009-1</t>
  </si>
  <si>
    <t xml:space="preserve">                  RELLENO COMPACTADO PARA FORMAR LA CAPA SUB-RASANTE CON MATERIAL PRODUCTO DE LOS CORTES DE 30 CM. DE ESPESOR. ESTE CONCEPTO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T.N·CMT·1·03/21 Y N-CMT-4-02-0001/04 PARA SUBRASANTES. SE MEDIRÁ EN METROS CÚBICOS CON APROXIMACIÓN DE DOS DECIMALES PARA LOS TRAMOS QUE CUMPLAN CON ESTAS ESPECIFICACIONES Y SEAN ACEPTADOS POR EL INGENIERO.</t>
  </si>
  <si>
    <t xml:space="preserve">                  FORMACIÓN DE TERRAPLENES CON MATERIAL PRODUCTO DE LOS CORTES EN CAPAS DE 20 CM DE ESPESOR. ESTE CONCEPTO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 Y SEAN ACEPTADOS POR EL INGENIERO.</t>
  </si>
  <si>
    <t xml:space="preserve">                  RIEGO DE IMPREGNACIÓN.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CATIÓNICA DE ROMPIMIENTO LENTO O SUPER ESTABLE, A RAZÓN DE 1.0 LITROS POR METRO CUADRADO, APLICADO EN CALIENTE CON PETROLIZADORA MECÁNICA. EL PROCESO CONSTRUCTIVO Y EL PRODUCTO ASFÁLTICO UTILIZADOS DEBERÁN CUMPLIR CON LA NORMA N·CTR·CAR·1·04·004/00 DE S. C. T. ADEMÁS DEBERÁ CONSIDERAR POREO CON ARENA LIMPIA DE ARROYO.</t>
  </si>
  <si>
    <t xml:space="preserve">                  ACARREO DE MATERIAL MIXTO PRODUCTO DE LAS EXCAVACIONES, DEMOLICIONES Y ESCOMBRO KILÓMETROS SUBSECUENTES. SE CUANTIFICARÁ Y MEDIRÁ DE ACUERDO A LOS VOLÚMENES DE PROYECTO, EL CONTRATISTA DEBERÁ INCLUIR EN SUS ANÁLISIS DE PRECIOS UNITARIOS EL ABUNDAMIENTO. LA UNIDAD DE MEDIDA ES EL M3-KM.</t>
  </si>
  <si>
    <t xml:space="preserve">      PAVIMENTACIÓN</t>
  </si>
  <si>
    <t xml:space="preserve">                  COLOCACIÓN DE CONCRETO HIDRÁULICO PREMEZCLADO MR42 KG/CM2 DE FRAGUADO A 14 DÍAS,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 CONCRETO PREMEZCLADO SERÁ POR PARTE DEL FOIS CONFORME AL PROGRAMA DE OBRA PROGRAMA DE OBRA QUE ENVIÉ CON 48HRS. (COLADOS DIURNOS). NOTA: EL LICITANTE DEBERÁ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</si>
  <si>
    <t xml:space="preserve">                  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</si>
  <si>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 xml:space="preserve">                  CONSTRUCCIÓN DE REDUCTOR DE VELOCIDAD (TOPE) DE CONCRETO EN ÁREAS DE PAVIMENTO.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ACEPTARÁN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t>
  </si>
  <si>
    <t xml:space="preserve">                  LIMPIEZA DE OBRA TERMINADA. INCLUYE: ACOPIO, CARGA, ACARREO DE MATERIALES Y ESCOMBRO PRODUCTO DE LOS TRABAJOS EJECUTADOS FUERA DE LA OBRA, HASTA EL SITIO AUTORIZADO, SEGÚN LO INDIQUE LA SUPERVISIÓN, LA MANO DE OBRA, HERRAMIENTA Y EQUIPO NECESARIO.</t>
  </si>
  <si>
    <t xml:space="preserve">      GUARNICIONES</t>
  </si>
  <si>
    <t xml:space="preserve">                  CONSTRUCCIÓN DE GUARNICIONES.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</si>
  <si>
    <t xml:space="preserve">                  CONSTRUCCIÓN DE GUARNICIONES PARA ACCESO A COCHERAS. SE CONSTRUIRÁN GUARNICIONES DE CONCRETO SIMPLE DE SECCIÓN TRAPECIO RECTANGULAR DE BASE 20CM, ALTURAS DE: 19CM Y 30CM,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</si>
  <si>
    <t xml:space="preserve">                  CONSTRUCCIÓN DE GUARNICIONES PARA ACCESO DE PERSONAS CON CAPACIDADES DIFERENTES. SE CONSTRUIRÁN GUARNICIONES DE CONCRETO SIMPLE DE SECCIÓN RECTANGULAR DE BASE 20CM, ALTURAS DE: 15CM,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</si>
  <si>
    <t xml:space="preserve">      BANQUETAS Y RAMPAS</t>
  </si>
  <si>
    <t xml:space="preserve">                  CONSTRUCCIÓN DE BANQUETAS Y/O RAMPAS PARA EL ACCESO DE PERSONAS CON CAPACIDADES DIFERENTES DE CONCRETO DE 8 CMS. DE ESPESOR. ARMADA CON MALLA-LACK 6X6-10/10 ACABADO PULIDO Y RAYADO TRANSVERSAL CON PEINE METÁLICO PARA DAR ACABADO ANTIDERRAPANTE, EN LOSAS DE 1.50M A 1.20M MÁXIMO DE ANCHO EN PROMEDIO, JUNTAS FRÍAS ACABADO CON VOLTEADOR. EL CONCRETO SERA F´C=200 KG/CM2. T.M.A. 3/4". REV. DE 8 A 10 CMS. PREMEZCLADO ELABORADO EN PLANTA.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 EL SUMINISTRO DEL CONCRETO SERÁ POR PARTE DEL FOIS.</t>
  </si>
  <si>
    <t xml:space="preserve">                  CONSTRUCCIÓN DE RAMPAS EN COCHERAS DE 10 CM DE ESPESOR ARMADA CON MALLA-LACK 6X6-10/10. EN ZONA DE RAMPAS DE COCHERAS, ACABADO PULIDO Y RAYADO ESCOBILLADO, EN LOSAS DE SECCIÓN EN LOSAS DE SECCIÓN VARIABLE, JUNTAS FRÍAS ACABADO CON VOLTEADOR. EL CONCRETO SUMINISTRADO POR EL CONTRATISTA SERÁ DE UNA RESISTENCIA F'C= 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CORTES, RELLENOS, NIVELACIÓN, AFINE Y COMPACTACIÓN AL 95% EN UN ESPESOR DE 15 CM., ACARREOS DE LOS MATERIALES DENTRO DE LA OBRA, LIMPIEZA GENERAL ANTES Y DESPUÉS DE CONCLUIDOS LOS TRABAJOS, TRAZO Y NIVELACIÓN, MATERIALES, MANO DE OBRA, HERRAMIENTA Y MANO DE OBRA NECESARIA. P.U.O.T.</t>
  </si>
  <si>
    <t xml:space="preserve">                  FABRICACIÓN DE RAMPAS PARA EL ACCESO DE PERSONAS CON CAPACIDADES DIFERENTES, DE CONCRETO DE 8 CMS DE ESPESOR, Y CON UNA PENDIENTE MÁXIMA DEL 8%, ACABADO PULIDO Y RAYADO TRANSVERSAL CON PEINE METÁLICO PARA DAR ACABADO ANTIDERRAPANTE, EN LOSAS DE 1.20 MTS. DE ANCHO COMO MÍNIMO. CON BORDES LATERALES DE 10 CMS, DE ALTURA Y 10 CMS. DE ANCHO DE CONCRETO, EN EL DESARROLLO LONGITUDINAL DE LA RAMPA, ACABADO EN ARISTAS CON VOLTEADOR. EL CONCRETO SUMINISTRADO POR EL CONTRATISTA SERÁ DE UNA RESISTENCIA F´C=200 KG/CM2. T.M.A. 3/4". REV. DE 8 A 10 CMS. PREMEZCLADO ELABORADO EN PLANTA. INCLUYE: SUMINISTRO, COLADO, EXTENDIDO, VIBRADO Y ACARREOS DEL CONCRETO, SUMINISTRO Y APLICACIÓN DE CURACRETO EN COLOR BLANCO MARCA PASA O SIKA, CON EL EQUIPO ADECUADO, Y EN LA PROPORCIÓN INDICADA POR EL FABRICANTE, CIMBRA EN FRONTERAS,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t>
  </si>
  <si>
    <t xml:space="preserve">      SUMINISTRO DE CONCRETO PREMEZCLADO</t>
  </si>
  <si>
    <t xml:space="preserve">                  SUMINISTRO DE CONCRETO PREMEZCLADO NORMAL A 28 DÍAS F`C=200 KG/CM2, PARA GUARNICIONES, BANQUETAS Y RAMPAS CON TAMAÑO MÁXIMO DEL AGREGADO DE 20M.M., TIRO DIRECTO CON REVENIMIENTO 10+- 2 CM, COLADOS HORARIO INDISTINTO. EL PRECIO INCLUYE LA FABRICACIÓN, EL TRASLADO, PORCENTAJE POR MERMA Y DESPERDICIOS POR PRODUCCIÓN, TRASLADO Y COLOCACIÓN EN DESTINO FINAL, MATERIALES, MANO DE OBRA, EQUIPO, HERRAMIENTA Y TODO LO NECESARIO PARA SU CORRECTA EJECUCIÓN P.U.O.T. DEBERÁ CONSIDERAR LAS PRUEBAS DE LABORATORIO NECESARIAS Y PRESENTARLAS AL REALIZAR LOS TRÁMITES PARA SU PAGO.</t>
  </si>
  <si>
    <t xml:space="preserve">                  SUMINISTRO DE CONCRETO HIDRÁULICO PREMEZCLADO PARA PAVIMENTACIÓN CON UN MÓDULO DE RUPTURA MR=42 KG/CM2. A LOS 14 DÍAS. T.M.A. 1 1/2" REVENIMIENTO DE 10 (± 2.5 ) CMS CON FIBRA DE POLIPROPILENO. DOSIFICADO POR PESO EN PLANTA DOSIFICADORA CON CAPACIDAD DE PRODUCCIÓN DE 50 M3 POR HORA. INCLUYE: CEMENTO PORTLAND COMPUESTO TIPO 30R SEGÚN NORMA NMX-C-414, AGREGADO GRUESO TRITURADO Y ARENA DE RIO; ELABORACIÓN, MEZCLADO Y ACARREO HASTA EL LUGAR DE LA OBRA CON UN MÍNIMO DE 5 CAMIONES REVOLVEDORA DE ACUERDO AL CICLO REQUERIDO (PARA EVITAR LA FORMACIÓN DE JUNTAS FRÍAS), MAQUINARIA Y EQUIPO NECESARIO PARA BOMBEO DEL CONCRETO (SI ES REQUERIDO POR EL CONTRATISTA), DEBERÁ INCLUIR ADEMÁS EN LA INTEGRACIÓN DEL PRECIO UNITARIO PORCENTAJE POR MERMA Y DESPERDICIOS POR PRODUCCIÓN, TRASLADO Y COLOCACIÓN EN DESTINO FINAL, MANO DE OBRA, HERRAMIENTA Y EQUIPO NECESARIO. CAPACIDAD INSTALADA PARA PRODUCIR Y SUMINISTRAR CONCRETO PREMEZCLADO CONFORME A PROGRAMA DE OBRA. (COLADOS HORARIO INDISTINTO.). P.U.O.T.</t>
  </si>
  <si>
    <t xml:space="preserve">      SEÑALIZACIÓN</t>
  </si>
  <si>
    <t xml:space="preserve">                  SUMINISTRO Y APLICACIÓN DE PINTURA VINILICA MARCA COMEX O SIMILAR EN COLOR BLANCO EN TRAMOS RECTOS Y ROJO EN CURVAS Y ACCESO A COCHERAS, A DOS MANOS EN GUARNICIONES DE CONCRETO. Incluye: Preparación de la superficie, Limpieza, Materiales, Mano de Obra y Herramienta.</t>
  </si>
  <si>
    <t xml:space="preserve">                  SUMINISTRO Y APLICACIÓN DE PINTURA REFLECTIVA Y MICROESFERAS EN RAYA DE 40CM DE ANCHO 2.00M DE LARGO EN CRUCE PEATONAL, TOPES, RAYA DE ALTO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</si>
  <si>
    <t xml:space="preserve">                  SUMINSITRO Y APLICACIÓN DE PINTURA REFLECTIVA PARA TRAFICO Y MICROESFERA EN RAYA CENTRAL Y/O LATERAL SEPARADORA DE CARRILES CONTINUA Y DISCONTINUA DE 10 CM DE ANCHO EN COLOR AMARILLO Y/O BLANCO, A DOS MANOS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</si>
  <si>
    <t xml:space="preserve">                  PINTADO DE FLECHA PARA SENTIDO DE CIRCULACIÓN EN SUPERFICIE DE RODAMIENTO EN DIMENSIONES DE 1.40M DE ANCHO Y 5.00M DE ALTO, EN COLOR BLANCO, A DOS MANOS CON PINTURA REFLECTIVA Y MICROESFERAS. ver detalle de diseño en plano de señalamiento vial SEN-01-1. Incluye: limpieza y preparación de la superficie, trazos necesarios, moldes, materiales, mano de obra, herramienta necesaria.</t>
  </si>
  <si>
    <t xml:space="preserve">                  PINTADO DE SÍMBOLO INTERNACIONAL PERSONAS CON CAPACIDADES DIFERENTES, A DOS MANOS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</si>
  <si>
    <t xml:space="preserve">                  SUMINISTRO Y APLICACIÓN DE PINTURA A DOS MANOS EN COLOR AZUL PANTONE NO. 294, SEGÚN LA NORMATIVIDAD VIGENTE (N.T.C. DEL REGLAMENTO DE CONSTRUCCIONES PARA EL ESTADO DE B.C.S.), EN RAMPAS DE ACCESO A PERSONAS CON CAPACIDADES DIFERENTES. INCLUYE: LIMPIEZA Y PREPARACIÓN DE LA SUPERFICIE, TRAZOS NECESARIOS, MATERIALES, MANO DE OBRA, HERRAMIENTA NECESARIA.</t>
  </si>
  <si>
    <t xml:space="preserve">                  SUMINISTRO Y COLOCACIÓN DE SEÑAL RESTRICTIVA SR-6 (ALTO)  EN LAMINA DE ALUMINIO DE 30 CM DE ACUERDO A ESPECIFICACIONES DE LA SCT.; Incluye: Trazo,limpieza,excavacio,colado,suministro y colocacion de poste y todos los materiales para su correcta ejecucion y colocacion, Mano de Obra y Herramienta.</t>
  </si>
  <si>
    <t xml:space="preserve">                  SUMINISTRO Y COLOCACIÓN DE SEÑAL RESTRICTIVA SR-9 (VELOCIDAD)  EN LAMINA DE ALUMINIO DE 30 CM DE ACUERDO A ESPECIFICACIONES DE LA SCT.; Incluye: Trazo,limpieza,excavacio,colado,suministro y colocacion de poste y todos los materiales para su correcta ejecucion y colocacion, Mano de Obra y Herramienta.</t>
  </si>
  <si>
    <t xml:space="preserve">                  SUMINISTRO Y COLOCACIÓN DE LETRERO INFORMATIVO GENERAL (CRUCE PEATONAL) DE 61X61 CM POR LADO DE ACUERDO A ESPECIFICACIONES DE LA SCT.; Incluye: Trazo, limpieza, excavación, colado, suministro y colocacion de poste y todos los materiales para su correcta ejecucion y colocacion, Mano de Obra y Herramienta.</t>
  </si>
  <si>
    <t xml:space="preserve">                  SUMINISTRO Y COLOCACIÓN DE LETRERO SII-6 INFORMATIVA GENERAL (NOMENCLATURA DE CALLES) EN LAMINA DE ALUMINIO DE 20X90 CM. ACABADO REFLEJANTE GRADO INGENIERIA CON IMPRESION Y FONDO REFLEJANTE COLOR AMARILLO CON LETRAS RECORTADAS EN VINIL EN COLOR NEGRO TIPO A DE ACUERDO A ESPECIFICACIONES DE SEMEX; Incluye: Trazo,limpieza,excavacio,colado,suministro y colocacion de poste y todos los materiales para su correcta ejecucion y colocacion, Mano de Obra y Herramienta.</t>
  </si>
  <si>
    <t xml:space="preserve">                  SUMINISTRO Y COLOCACIÓN DE BOLARDO DE CONCRETO F'C 200 KG/CM2, SECCIÓN DE 6" DE DIÁMETRO CON ALTURA DE 80CM Y ANCLAJE DE 20CM DE PROFUNDIDAD. EL PRECIO INCLUYE: ARMADO Y HABILITADO EN SITIO CON 2 VARILLAS CORRUGADA DE 1/2", CIMBRA DE TUBO DE PVC, PINTURA VINÍLICA COLOR BLANCO, DEMOLICIÓN DEL CONCRETO, PREPARACIÓN DEL SITIO, EXCAVACIÓN, RELLENO CON CONCRETO F'C 200 KG/CM2, MATERIALES Y TODO LO NECESARIO PARA SU CORRECTA EJECUCIÓN.</t>
  </si>
  <si>
    <t xml:space="preserve">      JARDINERÍA</t>
  </si>
  <si>
    <t xml:space="preserve">                  SUMINISTRO Y COLOCACIÓN DE ARBOL PALO BLANCO 3.00 A 4.00M DE ALTURA. EL PRECIO INCLUYE: EXCAVACIÓN, MAQUINARIA PARA MANIOBRAS, SEMBRADO DE ÁRBOL CON MATERIAL DEL LUGAR Y TIERRA LIMO, MANO DE OBRA, HERRAMIENTA Y EQUIPO.</t>
  </si>
  <si>
    <t xml:space="preserve">   ALUMBRADO PÚBLICO</t>
  </si>
  <si>
    <t xml:space="preserve">                  EXCAVACIÓN A MANO DE MATERIAL TIPO II, INCLUYE AFINE DE FONDO Y TALUD, LOCALIZACIÓN DE DUCTO DE PVC EXISTENTE, CORTE, RETIRO DEL MATERIAL SOBRANTE Y EL SEÑALAMIENTO PARA PROTECCIÓN DE OBRA NECESARIO.</t>
  </si>
  <si>
    <t xml:space="preserve">                  RELLENO Y COMPACTADO CON MATERIAL PRODUCTO DE EXCAVACIÓN, INCLUYE INCORPORACIÓN DE HUMEDAD, TENDIDO Y COMPACTADO POR MEDIOS MECÁNICOS Y EL SEÑALAMIENTO PARA PROTECCIÓN DE OBRA NECESARIO.</t>
  </si>
  <si>
    <t xml:space="preserve">      ALBAÑILERÍA</t>
  </si>
  <si>
    <t xml:space="preserve">                  BASE DE CONCRETO DE 35X35 SUPERIOR, 70X70 EN BASE Y 100 CM DE ALTURA, FC-200 KG/CM2, CON ANCLA ARMADA CON REDONDO DE 3/4" A36 ARMADO DE 4 BASTONES DE 75CM, INCLUYE CIMBRA, SUMINISTRO Y FABRICACIÓN DE CONCRETO, COLADO, VIBRADO Y DESCIMBRADO, LIMPIEZA DEL ÁREA DE TRABAJO Y LO NECESARIO.</t>
  </si>
  <si>
    <t xml:space="preserve">                  REGISTRO DE CONCRETO ARMADO DE 33X33X40 CMS. CON MARCO Y TAPA DE ÁNGULO DE 1 1/2"X6MM, ESMALTADO COLOR ROJO OXIDO, INCLUYE ACARREO, FABRICACIÓN, MATERIALES, EXCAVACIÓN, COLOCACIÓN, NIVELACIÓN, LIMPIEZA DEL ÁREA DE TRABAJO.</t>
  </si>
  <si>
    <t xml:space="preserve">                  MURETE DE MEDICIÓN A BASE DE BLOCK Y CONCRETO ARMADO, DE 1X2X0.40M., ACABADO APLANADO RUSTICO Y PINTURA VINÍLICA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</si>
  <si>
    <t xml:space="preserve">      INSTALACIÓN ELÉCTRICA</t>
  </si>
  <si>
    <t>ALE001.1</t>
  </si>
  <si>
    <t xml:space="preserve">                  SUMINISTRO Y COLOCACIÓN DE POSTE METÁLICO CÓNICO CIRCULAR DE 7M DE ALTURA, CON UNA PERCHA, DE LÁMINA GALVANIZADA CAL. 12 SAE 1008, PLACA BASE DE 1/8" DE 279MMX 279MM, BASE DE CAÑA DE 150MM Y PUNTA DE CAÑA 73MM, INCLUYE TORNILLERÍA, MANIOBRA DE IZADO, FLETE, ACABADO DE PINTURA ESMALTE EN COLOR QUE INDIQUE LA SUPERVISIÓN.</t>
  </si>
  <si>
    <t xml:space="preserve">                  SUMINISTRO Y COLOCACIÓN DE BRAZO DE TUBO METÁLICO 1.80M DE LONGITUD, 2" DE DIÁMETRO, INCLUYE TORNILLERÍA, MANIOBRA DE IZADO, FLETE, PRIMARIO ANTICORROSIVO, ACABADO PINTURA ESMALTE DEL COLOR QUE INDIQUE SUPERVISIÓN.</t>
  </si>
  <si>
    <t xml:space="preserve">                  SUMINISTRO Y COLOCACIÓN LUMINARIA MARCA LUMINARIO MARCA PHILIPS USO INTEMPERIE MODELO ROAD FOCUS RFM, FABRICADA EN FUNDICIÓN DE ALUMINIO INYECTADA A PRESIÓN PINTADA CON PINTURA POLIÉSTER APLICADA MEDIANTE PROCESO ELECTROESTÁTICO COLOR GRIS, MÁXIMA DISIPACIÓN DE CALOR ALETAS DISIPADORAS PARA OPTIMIZAR SU VIDA ÚTIL, EQUIPADA CON DRIVER QUE OPERA DE 120 A 277 VOLTS A 700 MA, CON UN CONSUMO MÁXIMO DE 108 WATTS Y 32 LEDS EFICIENCIA LUMÍNICA DE 8,170 LÚMENES A 4000 K. DIMEABLE DE 0 A 10 V. (PREPARADO PARA TELEGESTIÓN) INCLUYE SUPRESOR INTERNO SOBRE VOLTAJES DE 2.5KV., CON SISTEMA ÓPTICO COMPUESTO POR PRISMAS PATENTADO EN CONJUNTO CAPAZ DE GENERAR CURVA II MEDIA CUTOFF. EL LUMINARIO CUMPLE IK09 CONTRA IMPACTOS. RANGO DE OPERACIÓN DE TEMPERATURA DE -40°C A 40°C. VIDA ÚTIL DE 100,000 HORAS. EQUIPADA CON SISTEMA DE PROTECCIÓN CONTRA DESCARGAS PARA 10KV / 10KA CLASE "C" INCLUYE BASE PARA FOTOCONTROL DE 5 PINES (PREPARADA PARA TELEGESTIÓN) INCLUYE TAPA CIERRA CIRCUITOS (PH9) NIVEL DE PROTECCIÓN IP EN SISTEMA ELÉCTRICO IP64 NIVEL DE PROTECCIÓN IP EN SISTEMA ÓPTICO IP66 RFM-108W32LED4K-G2-R2M-UNV-DMG-[MX-001]-RCD-GY3, ARMADO Y CIERRE DE INSTALACIONES, MANIOBRA DE IZADO, FLETES Y TODO LO NECESARIO PARA SU CORRECTA INSTALACIÓN.</t>
  </si>
  <si>
    <t xml:space="preserve">                  SUMINISTRO Y COLOCACIÓN DE SISTEMAS DE MEDICIÓN 220V, 100AMPS. 2 FASES, 3 HILOS, INCLUYE CABLEADO, MEDICIÓN MONOFÁSICA 110/220V DE 100 AMPERES, TUBO DE RETENIDA, HUB, MUFA, SISTEMA DE TIERRAS, INTERRUPTOR TERMOMAGNÉTICO DE 2X20AMP Y CONEXIÓN.</t>
  </si>
  <si>
    <t xml:space="preserve">                  SUMINISTRO Y COLOCACIÓN DE SISTEMA DE CONTROL DE ALUMBRADO AUTOMÁTICO, 2 FASES, 40 AMP. OPERADO CON FOTOCELDA, PROTECCIÓN NR3, INCLUYE: INSTALACIÓN DE CONTACTORES, INTERRUPTORES Y CONEXIONES.</t>
  </si>
  <si>
    <t xml:space="preserve">                  SUMINISTRO Y COLOCACIÓN DE CABLE DE ALUMINIO TRIPLEX CALIBRE 4 (2-4+1-4 ) (SUBTERRÁNEO) EN CANALIZACIÓN ELÉCTRICA,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</si>
  <si>
    <t xml:space="preserve">                  SUMINISTRO Y COLOCACIÓN DE CABLE DE COBRE MARCA CONDUMEX O VIAKON CALIBRE 12.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</si>
  <si>
    <t xml:space="preserve">                  SUMINISTRO Y COLOCACIÓN DE CANALIZACIÓN ELÉCTRICA A BASE DE TUBERÍA DE 1 1/2" DE Ø CONDUIT PVC PARED GRUESA CED.40,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</si>
  <si>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 xml:space="preserve">                  PAGO DE UNIDAD DE VERIFICACIÓN CERTIFICADO POR LA SECRETARIA DE ENERGÍA, AVALANDO LA INSTALACIÓN ELÉCTRICA DEL SISTEMA DE ALUMBRADO.</t>
  </si>
  <si>
    <t xml:space="preserve">                  TRÁMITE ANTE LA COMISIÓN FEDERAL DE ELECTRICIDAD PARA LA VERIFICACIÓN DEL CUMPLIMIENTO DE LAS ESPECIFICACIONES DE LA CFE.</t>
  </si>
  <si>
    <t xml:space="preserve">                  GESTIÓN PARA LA CONTRATACIÓN DEL SERVICIO DE ENERGÍA ELÉCTRICA, INCLUYE PAGO DE DERECHOS DE CONEXIÓN Y CONTRATO A NOMBRE DEL H. AYUNTAMIENTO.</t>
  </si>
  <si>
    <t xml:space="preserve">                  SUMINISTRO Y COLOCACIÓN DE CONECTORES BIPARTIDOS PARA LAS CONEXIONES DE COBRE-ALUMINIO, QUE INCLUYE CONEXIÓN POR MEDIO DE PONCHADORA, CIERRE DE CONEXIÓN ENCINTADO VULCANIZABLE, MANO DE OBRA Y TODO LO NECESARIO PARA SU CORRECTA EJECUCIÓN.</t>
  </si>
  <si>
    <t xml:space="preserve">                  SUMINISTRO Y COLOCACIÓN DE ZAPATA PONCHABLE PARA ATERRIZAR POSTES METÁLICOS DE ALUMBRADO SEGÚN NORMA OFICIAL MEXICANA SEDE 001 QUE INCLUYE PERFORACIÓN EN POSTE, ZAPATA DE ATERRIZADO, MANO DE OBRA Y TODO LO NECESARIO PARA SU CORRECTA EJECUCIÓN.</t>
  </si>
  <si>
    <t xml:space="preserve">                  SUMINISTRO Y COLOCACIÓN DE SISTEMA DE TIERRA AL INICIO Y AL FINAL DE CADA CIRCUITO DE ALUMBRADO SEGÚN NORMA OFICIAL MEXICANA SEDE 001 QUE INCLUYE VARILLA DE TIERRA DE 3MTS, SOLDADURA, MANO DE OBRA Y TODO LO NECESARIO PARA SU CORRECTA EJECUCIÓN.</t>
  </si>
  <si>
    <t>CATÁLOGO DE CONCEPTOS Y CANTIDADES DE OBRA</t>
  </si>
  <si>
    <t>RESUMEN DE PARTIDAS</t>
  </si>
  <si>
    <t xml:space="preserve">                  CONSTRUCCIÓN DE BASE HIDRÁULICA FORMADA CON MATERIALES PÉTREOS DE BANCO DE 25 CM. DE ESPESOR. LOS MATERIALES PÉTREOS PROCEDERÁN DE LOS BANCOS INDICADOS EN EL PROYECTO O APROBADOS POR LA CONTRATANTE (FOIS). LOS MATERIALES QUE SE UTILICEN PARA LA CONSTRUCCIÓN DE BASES, CUMPLIRÁN CON LO ESTABLECIDO EN LAS NORMAS N·CTR·CAR·1·04·002/11 Y N·CMT·4·02·002/22 CONSTRUCCIÓN DE BASES Y SUB-BASES.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HIDRÁULICO, LA TOLERANCIA PARA LÍNEAS Y NIVELES SERÁ DE UN CENTÍMETRO. LA CONTRATANTE SI ASÍ LO CONSIDERA HARÁ ESTUDIOS DE LABORATORIO PARA CONFIRMAR SI EL MATERIAL CUMPLE CON LAS ESPECIFICACIONES DE S. C. T. PARA BASES HIDRÁULICAS, PERO ES RESPONSABILIDAD DEL CONTRATISTA HACER LOS ESTUDIOS DE LABORATORIO PARA DETERMINAR LAS PROPORCIONES ÓPTIMAS DE LOS MATERIALES QUE INTEGRAN LA BASE. SE MEDIRÁ EN METROS CÚBICOS CON APROXIMACIÓN DE DOS DECIMALES EN ESTADO COMPACTO, DE ACUERDO A LAS LÍNEAS Y NIVELES DE PROYECTO Y/O A LAS INDICACIONES DEL INGENIERO.</t>
  </si>
  <si>
    <r>
      <t xml:space="preserve">FECHA: </t>
    </r>
    <r>
      <rPr>
        <b/>
        <sz val="10"/>
        <rFont val="Calibri"/>
        <family val="2"/>
        <scheme val="minor"/>
      </rPr>
      <t>OCTUBRE/2023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</si>
</sst>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_(* \(#,##0.0\);_(* &quot;-&quot;??_);_(@_)"/>
    <numFmt numFmtId="167" formatCode="[$-80A]dddd\,\ dd&quot; de &quot;mmmm&quot; de &quot;yyyy"/>
    <numFmt numFmtId="168" formatCode="_(* #,##0_);_(* \(#,##0\);_(* &quot;-&quot;??_);_(@_)"/>
    <numFmt numFmtId="169" formatCode="_-* #,##0.00000_-;\-* #,##0.00000_-;_-* &quot;-&quot;??_-;_-@_-"/>
    <numFmt numFmtId="170" formatCode="0.0%"/>
    <numFmt numFmtId="171" formatCode="#,##0.0000"/>
    <numFmt numFmtId="172" formatCode="&quot;%&quot;\ ##0.00"/>
    <numFmt numFmtId="176" formatCode="&quot;1+&quot;000.00"/>
    <numFmt numFmtId="177" formatCode="&quot;0+&quot;000.00"/>
    <numFmt numFmtId="178" formatCode="&quot;$&quot;#,##0.00"/>
  </numFmts>
  <fonts count="37" x14ac:knownFonts="1">
    <font>
      <sz val="10"/>
      <name val="Arial"/>
    </font>
    <font>
      <sz val="10"/>
      <name val="Arial"/>
      <family val="2"/>
    </font>
    <font>
      <b/>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4"/>
      <name val="Tahoma"/>
      <family val="2"/>
    </font>
    <font>
      <b/>
      <sz val="15"/>
      <name val="Tahoma"/>
      <family val="2"/>
    </font>
    <font>
      <b/>
      <sz val="13"/>
      <name val="Tahoma"/>
      <family val="2"/>
    </font>
    <font>
      <b/>
      <sz val="11"/>
      <name val="Arial"/>
      <family val="2"/>
    </font>
    <font>
      <sz val="10"/>
      <name val="Arial"/>
      <family val="2"/>
    </font>
    <font>
      <b/>
      <sz val="7"/>
      <name val="Arial"/>
      <family val="2"/>
    </font>
    <font>
      <b/>
      <sz val="10"/>
      <color indexed="16"/>
      <name val="Arial"/>
      <family val="2"/>
    </font>
    <font>
      <b/>
      <sz val="10"/>
      <color indexed="60"/>
      <name val="Arial"/>
      <family val="2"/>
    </font>
    <font>
      <b/>
      <sz val="10"/>
      <color indexed="8"/>
      <name val="Arial"/>
      <family val="2"/>
    </font>
    <font>
      <sz val="8"/>
      <name val="Courier New"/>
      <family val="3"/>
    </font>
    <font>
      <sz val="7"/>
      <name val="Arial"/>
      <family val="2"/>
    </font>
    <font>
      <b/>
      <sz val="9"/>
      <color indexed="18"/>
      <name val="Arial"/>
      <family val="2"/>
    </font>
    <font>
      <b/>
      <sz val="10"/>
      <color indexed="18"/>
      <name val="Arial"/>
      <family val="2"/>
    </font>
    <font>
      <b/>
      <sz val="8"/>
      <color indexed="62"/>
      <name val="Arial Narrow"/>
      <family val="2"/>
    </font>
    <font>
      <b/>
      <sz val="9"/>
      <color indexed="62"/>
      <name val="Arial"/>
      <family val="2"/>
    </font>
    <font>
      <b/>
      <sz val="8"/>
      <color indexed="62"/>
      <name val="Arial"/>
      <family val="2"/>
    </font>
    <font>
      <sz val="14"/>
      <name val="Arial"/>
      <family val="2"/>
    </font>
    <font>
      <sz val="20"/>
      <name val="Arial"/>
      <family val="2"/>
    </font>
    <font>
      <b/>
      <sz val="22"/>
      <name val="Arial"/>
      <family val="2"/>
    </font>
    <font>
      <b/>
      <sz val="20"/>
      <name val="Arial"/>
      <family val="2"/>
    </font>
    <font>
      <b/>
      <sz val="14"/>
      <name val="Calibri"/>
      <family val="2"/>
      <scheme val="minor"/>
    </font>
    <font>
      <b/>
      <sz val="16"/>
      <name val="Arial"/>
      <family val="2"/>
    </font>
    <font>
      <b/>
      <sz val="10"/>
      <color theme="0"/>
      <name val="Arial"/>
      <family val="2"/>
    </font>
    <font>
      <b/>
      <i/>
      <sz val="10"/>
      <name val="Arial"/>
      <family val="2"/>
    </font>
    <font>
      <sz val="10"/>
      <color theme="0"/>
      <name val="Arial"/>
      <family val="2"/>
    </font>
    <font>
      <b/>
      <i/>
      <sz val="11"/>
      <color theme="0"/>
      <name val="Arial"/>
      <family val="2"/>
    </font>
    <font>
      <sz val="10"/>
      <name val="Calibri"/>
      <family val="2"/>
      <scheme val="minor"/>
    </font>
    <font>
      <b/>
      <sz val="10"/>
      <name val="Calibri"/>
      <family val="2"/>
      <scheme val="minor"/>
    </font>
    <font>
      <b/>
      <sz val="10"/>
      <color rgb="FFC00000"/>
      <name val="Arial"/>
      <family val="2"/>
    </font>
  </fonts>
  <fills count="1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rgb="FFA20033"/>
        <bgColor indexed="64"/>
      </patternFill>
    </fill>
    <fill>
      <patternFill patternType="solid">
        <fgColor rgb="FFFBD797"/>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499984740745262"/>
        <bgColor indexed="64"/>
      </patternFill>
    </fill>
  </fills>
  <borders count="62">
    <border>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s>
  <cellStyleXfs count="23">
    <xf numFmtId="0" fontId="0" fillId="0" borderId="0"/>
    <xf numFmtId="165" fontId="12"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5" fontId="7"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44" fontId="12" fillId="0" borderId="0" applyFont="0" applyFill="0" applyBorder="0" applyAlignment="0" applyProtection="0"/>
    <xf numFmtId="0" fontId="12" fillId="0" borderId="0"/>
    <xf numFmtId="0" fontId="7" fillId="0" borderId="0"/>
    <xf numFmtId="9" fontId="12" fillId="0" borderId="0" applyFont="0" applyFill="0" applyBorder="0" applyAlignment="0" applyProtection="0"/>
    <xf numFmtId="9" fontId="7" fillId="0" borderId="0" applyFont="0" applyFill="0" applyBorder="0" applyAlignment="0" applyProtection="0"/>
    <xf numFmtId="8" fontId="1" fillId="0" borderId="0" applyFont="0" applyFill="0" applyProtection="0"/>
    <xf numFmtId="12" fontId="1" fillId="0" borderId="0" applyFont="0" applyFill="0" applyProtection="0"/>
    <xf numFmtId="0" fontId="7" fillId="0" borderId="0"/>
    <xf numFmtId="0" fontId="1" fillId="0" borderId="0"/>
    <xf numFmtId="8" fontId="7" fillId="0" borderId="0" applyFont="0" applyFill="0" applyProtection="0"/>
    <xf numFmtId="12" fontId="7" fillId="0" borderId="0" applyFont="0" applyFill="0" applyProtection="0"/>
    <xf numFmtId="0" fontId="7" fillId="0" borderId="0"/>
    <xf numFmtId="164" fontId="1" fillId="0" borderId="0" applyFont="0" applyFill="0" applyBorder="0" applyAlignment="0" applyProtection="0"/>
  </cellStyleXfs>
  <cellXfs count="235">
    <xf numFmtId="0" fontId="0" fillId="0" borderId="0" xfId="0"/>
    <xf numFmtId="4" fontId="3" fillId="0" borderId="0" xfId="0" applyNumberFormat="1" applyFont="1"/>
    <xf numFmtId="0" fontId="3" fillId="0" borderId="0" xfId="0" applyFont="1"/>
    <xf numFmtId="164" fontId="0" fillId="0" borderId="0" xfId="0" applyNumberFormat="1"/>
    <xf numFmtId="43" fontId="0" fillId="0" borderId="0" xfId="0" applyNumberFormat="1"/>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top"/>
    </xf>
    <xf numFmtId="0" fontId="4" fillId="0" borderId="0" xfId="0" applyFont="1" applyAlignment="1">
      <alignment horizontal="right"/>
    </xf>
    <xf numFmtId="0" fontId="5" fillId="0" borderId="0" xfId="0" applyFont="1" applyAlignment="1">
      <alignment horizontal="right"/>
    </xf>
    <xf numFmtId="0" fontId="0" fillId="0" borderId="1" xfId="0" applyBorder="1"/>
    <xf numFmtId="0" fontId="5" fillId="0" borderId="0" xfId="0" applyFont="1" applyAlignment="1">
      <alignment horizontal="left"/>
    </xf>
    <xf numFmtId="17" fontId="6" fillId="0" borderId="0" xfId="0" applyNumberFormat="1" applyFont="1"/>
    <xf numFmtId="0" fontId="2" fillId="0" borderId="2" xfId="0" applyFont="1" applyBorder="1" applyAlignment="1">
      <alignment horizontal="centerContinuous" vertical="center" wrapText="1"/>
    </xf>
    <xf numFmtId="0" fontId="4" fillId="0" borderId="3" xfId="0" applyFont="1" applyBorder="1" applyAlignment="1">
      <alignment horizontal="center"/>
    </xf>
    <xf numFmtId="0" fontId="2" fillId="0" borderId="4" xfId="0" applyFont="1" applyBorder="1"/>
    <xf numFmtId="0" fontId="2" fillId="0" borderId="0" xfId="0" applyFont="1"/>
    <xf numFmtId="0" fontId="2" fillId="0" borderId="5" xfId="0" applyFont="1" applyBorder="1" applyAlignment="1">
      <alignment horizontal="centerContinuous"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4"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168" fontId="14" fillId="0" borderId="10" xfId="7" applyNumberFormat="1" applyFont="1" applyBorder="1" applyAlignment="1">
      <alignment horizontal="center" vertical="top"/>
    </xf>
    <xf numFmtId="0" fontId="14" fillId="0" borderId="6" xfId="0" applyFont="1" applyBorder="1" applyAlignment="1">
      <alignment horizontal="center" vertical="top" wrapText="1"/>
    </xf>
    <xf numFmtId="4" fontId="3" fillId="0" borderId="9" xfId="0" applyNumberFormat="1" applyFont="1" applyBorder="1" applyAlignment="1">
      <alignment horizontal="center"/>
    </xf>
    <xf numFmtId="4" fontId="3" fillId="0" borderId="8" xfId="0" applyNumberFormat="1" applyFont="1" applyBorder="1" applyAlignment="1">
      <alignment horizontal="center"/>
    </xf>
    <xf numFmtId="164" fontId="15" fillId="0" borderId="11" xfId="9" applyFont="1" applyBorder="1" applyAlignment="1">
      <alignment vertical="center"/>
    </xf>
    <xf numFmtId="164" fontId="3" fillId="0" borderId="0" xfId="9" applyFont="1"/>
    <xf numFmtId="169" fontId="3" fillId="0" borderId="0" xfId="0" applyNumberFormat="1" applyFont="1"/>
    <xf numFmtId="169" fontId="0" fillId="0" borderId="0" xfId="0" applyNumberFormat="1"/>
    <xf numFmtId="168" fontId="16" fillId="0" borderId="5" xfId="7" applyNumberFormat="1" applyFont="1" applyFill="1" applyBorder="1" applyAlignment="1">
      <alignment horizontal="center" vertical="top"/>
    </xf>
    <xf numFmtId="0" fontId="14" fillId="0" borderId="8" xfId="0" applyFont="1" applyBorder="1" applyAlignment="1">
      <alignment horizontal="center" vertical="top" wrapText="1"/>
    </xf>
    <xf numFmtId="164" fontId="15" fillId="0" borderId="7" xfId="9" applyFont="1" applyBorder="1" applyAlignment="1">
      <alignment vertical="center"/>
    </xf>
    <xf numFmtId="168" fontId="14" fillId="0" borderId="5" xfId="7" applyNumberFormat="1" applyFont="1" applyBorder="1" applyAlignment="1">
      <alignment horizontal="center" vertical="top"/>
    </xf>
    <xf numFmtId="168" fontId="6" fillId="0" borderId="12" xfId="7" applyNumberFormat="1" applyFont="1" applyBorder="1" applyAlignment="1">
      <alignment horizontal="center" vertical="top"/>
    </xf>
    <xf numFmtId="170" fontId="3" fillId="2" borderId="9" xfId="14" applyNumberFormat="1" applyFont="1" applyFill="1" applyBorder="1" applyAlignment="1">
      <alignment horizontal="center"/>
    </xf>
    <xf numFmtId="168" fontId="6" fillId="0" borderId="5" xfId="7" applyNumberFormat="1" applyFont="1" applyBorder="1" applyAlignment="1">
      <alignment horizontal="center" vertical="top"/>
    </xf>
    <xf numFmtId="4" fontId="3" fillId="0" borderId="8" xfId="0" applyNumberFormat="1" applyFont="1" applyBorder="1" applyAlignment="1">
      <alignment horizontal="right"/>
    </xf>
    <xf numFmtId="0" fontId="6" fillId="0" borderId="8" xfId="0" applyFont="1" applyBorder="1" applyAlignment="1">
      <alignment horizontal="justify" vertical="top"/>
    </xf>
    <xf numFmtId="0" fontId="0" fillId="0" borderId="8" xfId="0" applyBorder="1"/>
    <xf numFmtId="165" fontId="6" fillId="0" borderId="10" xfId="7" applyFont="1" applyBorder="1" applyAlignment="1">
      <alignment horizontal="center" vertical="top"/>
    </xf>
    <xf numFmtId="9" fontId="3" fillId="0" borderId="8" xfId="14" applyFont="1" applyFill="1" applyBorder="1" applyAlignment="1">
      <alignment horizontal="center"/>
    </xf>
    <xf numFmtId="170" fontId="3" fillId="2" borderId="8" xfId="14" applyNumberFormat="1" applyFont="1" applyFill="1" applyBorder="1" applyAlignment="1">
      <alignment horizontal="center"/>
    </xf>
    <xf numFmtId="168" fontId="6" fillId="0" borderId="10" xfId="7" applyNumberFormat="1" applyFont="1" applyBorder="1" applyAlignment="1">
      <alignment horizontal="center" vertical="top"/>
    </xf>
    <xf numFmtId="0" fontId="6" fillId="0" borderId="9" xfId="0" applyFont="1" applyBorder="1" applyAlignment="1">
      <alignment horizontal="justify" vertical="top"/>
    </xf>
    <xf numFmtId="4" fontId="3" fillId="0" borderId="9" xfId="0" applyNumberFormat="1" applyFont="1" applyBorder="1" applyAlignment="1">
      <alignment horizontal="right"/>
    </xf>
    <xf numFmtId="171" fontId="17" fillId="0" borderId="8" xfId="0" applyNumberFormat="1" applyFont="1" applyBorder="1"/>
    <xf numFmtId="4" fontId="3" fillId="0" borderId="8" xfId="0" applyNumberFormat="1" applyFont="1" applyBorder="1"/>
    <xf numFmtId="168" fontId="3" fillId="0" borderId="5" xfId="7" applyNumberFormat="1" applyFont="1" applyFill="1" applyBorder="1" applyAlignment="1">
      <alignment horizontal="center" vertical="top"/>
    </xf>
    <xf numFmtId="0" fontId="3" fillId="0" borderId="9" xfId="0" applyFont="1" applyBorder="1" applyAlignment="1">
      <alignment horizontal="justify" vertical="top"/>
    </xf>
    <xf numFmtId="9" fontId="3" fillId="0" borderId="9" xfId="14" applyFont="1" applyFill="1" applyBorder="1" applyAlignment="1">
      <alignment horizontal="center"/>
    </xf>
    <xf numFmtId="164" fontId="3" fillId="0" borderId="0" xfId="9" applyFont="1" applyFill="1"/>
    <xf numFmtId="168" fontId="3" fillId="0" borderId="12" xfId="7" applyNumberFormat="1" applyFont="1" applyFill="1" applyBorder="1" applyAlignment="1">
      <alignment horizontal="center" vertical="top"/>
    </xf>
    <xf numFmtId="165" fontId="3" fillId="0" borderId="13" xfId="7" applyFont="1" applyFill="1" applyBorder="1" applyAlignment="1">
      <alignment horizontal="center" vertical="top"/>
    </xf>
    <xf numFmtId="0" fontId="3" fillId="0" borderId="14" xfId="0" applyFont="1" applyBorder="1" applyAlignment="1">
      <alignment horizontal="justify" vertical="top"/>
    </xf>
    <xf numFmtId="4" fontId="3" fillId="0" borderId="14" xfId="0" applyNumberFormat="1" applyFont="1" applyBorder="1" applyAlignment="1">
      <alignment horizontal="right"/>
    </xf>
    <xf numFmtId="165" fontId="12" fillId="0" borderId="0" xfId="7" applyFont="1" applyBorder="1" applyAlignment="1">
      <alignment horizontal="center" vertical="top"/>
    </xf>
    <xf numFmtId="0" fontId="12" fillId="0" borderId="0" xfId="0" applyFont="1"/>
    <xf numFmtId="4" fontId="18" fillId="0" borderId="0" xfId="0" applyNumberFormat="1" applyFont="1"/>
    <xf numFmtId="165" fontId="12" fillId="0" borderId="15" xfId="7" applyFont="1" applyBorder="1" applyAlignment="1">
      <alignment horizontal="center" vertical="top"/>
    </xf>
    <xf numFmtId="0" fontId="12" fillId="0" borderId="16" xfId="0" applyFont="1" applyBorder="1"/>
    <xf numFmtId="0" fontId="4" fillId="0" borderId="16" xfId="0" applyFont="1" applyBorder="1" applyAlignment="1">
      <alignment horizontal="right"/>
    </xf>
    <xf numFmtId="0" fontId="5" fillId="0" borderId="16" xfId="0" applyFont="1" applyBorder="1"/>
    <xf numFmtId="4" fontId="19" fillId="0" borderId="17" xfId="0" applyNumberFormat="1" applyFont="1" applyBorder="1"/>
    <xf numFmtId="164" fontId="20" fillId="0" borderId="18" xfId="9" applyFont="1" applyBorder="1"/>
    <xf numFmtId="165" fontId="12" fillId="0" borderId="19" xfId="7" applyFont="1" applyBorder="1" applyAlignment="1">
      <alignment horizontal="center" vertical="top"/>
    </xf>
    <xf numFmtId="0" fontId="12" fillId="0" borderId="20" xfId="0" applyFont="1" applyBorder="1"/>
    <xf numFmtId="0" fontId="4" fillId="0" borderId="21" xfId="0" applyFont="1" applyBorder="1" applyAlignment="1">
      <alignment horizontal="right"/>
    </xf>
    <xf numFmtId="4" fontId="19" fillId="0" borderId="22" xfId="0" applyNumberFormat="1" applyFont="1" applyBorder="1"/>
    <xf numFmtId="4" fontId="19" fillId="0" borderId="9" xfId="0" applyNumberFormat="1" applyFont="1" applyBorder="1"/>
    <xf numFmtId="4" fontId="3" fillId="0" borderId="23" xfId="0" applyNumberFormat="1" applyFont="1" applyBorder="1"/>
    <xf numFmtId="0" fontId="0" fillId="0" borderId="4" xfId="0" applyBorder="1"/>
    <xf numFmtId="0" fontId="21" fillId="0" borderId="24" xfId="0" applyFont="1" applyBorder="1"/>
    <xf numFmtId="9" fontId="22" fillId="0" borderId="8" xfId="14" applyFont="1" applyBorder="1" applyAlignment="1">
      <alignment horizontal="center"/>
    </xf>
    <xf numFmtId="0" fontId="21" fillId="0" borderId="25" xfId="0" applyFont="1" applyBorder="1"/>
    <xf numFmtId="10" fontId="23" fillId="0" borderId="8" xfId="14" applyNumberFormat="1" applyFont="1" applyBorder="1" applyAlignment="1">
      <alignment horizontal="center"/>
    </xf>
    <xf numFmtId="10" fontId="3" fillId="0" borderId="26" xfId="14" applyNumberFormat="1" applyFont="1" applyBorder="1"/>
    <xf numFmtId="10" fontId="3" fillId="0" borderId="0" xfId="14" applyNumberFormat="1" applyFont="1" applyBorder="1"/>
    <xf numFmtId="10" fontId="18" fillId="0" borderId="0" xfId="14" applyNumberFormat="1" applyFont="1" applyBorder="1"/>
    <xf numFmtId="0" fontId="0" fillId="0" borderId="27" xfId="0" applyBorder="1"/>
    <xf numFmtId="0" fontId="0" fillId="0" borderId="28" xfId="0" applyBorder="1"/>
    <xf numFmtId="10" fontId="3" fillId="0" borderId="28" xfId="14" applyNumberFormat="1" applyFont="1" applyBorder="1"/>
    <xf numFmtId="10" fontId="18" fillId="0" borderId="28" xfId="14" applyNumberFormat="1" applyFont="1" applyBorder="1"/>
    <xf numFmtId="10" fontId="3" fillId="0" borderId="29" xfId="14" applyNumberFormat="1" applyFont="1" applyBorder="1"/>
    <xf numFmtId="0" fontId="3" fillId="2" borderId="9" xfId="14" applyNumberFormat="1" applyFont="1" applyFill="1" applyBorder="1" applyAlignment="1">
      <alignment horizontal="center"/>
    </xf>
    <xf numFmtId="0" fontId="24" fillId="0" borderId="0" xfId="0" applyFont="1" applyAlignment="1">
      <alignment vertical="center"/>
    </xf>
    <xf numFmtId="0" fontId="0" fillId="0" borderId="0" xfId="0" applyAlignment="1">
      <alignment vertical="center"/>
    </xf>
    <xf numFmtId="0" fontId="0" fillId="5" borderId="0" xfId="0" applyFill="1" applyAlignment="1">
      <alignment vertical="center"/>
    </xf>
    <xf numFmtId="0" fontId="2" fillId="5" borderId="0" xfId="0" applyFont="1" applyFill="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5" fillId="0" borderId="0" xfId="0" applyFont="1" applyAlignment="1">
      <alignment vertical="center"/>
    </xf>
    <xf numFmtId="0" fontId="24" fillId="0" borderId="0" xfId="0" applyFont="1" applyAlignment="1">
      <alignment horizontal="center" vertical="center"/>
    </xf>
    <xf numFmtId="44" fontId="26" fillId="5" borderId="0" xfId="0" applyNumberFormat="1" applyFont="1" applyFill="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4" fillId="5" borderId="31" xfId="0" applyFont="1" applyFill="1" applyBorder="1" applyAlignment="1">
      <alignment horizontal="center" vertical="center"/>
    </xf>
    <xf numFmtId="4" fontId="4" fillId="5" borderId="31" xfId="0" applyNumberFormat="1" applyFont="1" applyFill="1" applyBorder="1" applyAlignment="1">
      <alignment horizontal="center" vertical="center"/>
    </xf>
    <xf numFmtId="172" fontId="28" fillId="5" borderId="0" xfId="0" applyNumberFormat="1" applyFont="1" applyFill="1" applyAlignment="1">
      <alignment horizontal="center" vertical="center"/>
    </xf>
    <xf numFmtId="4" fontId="28" fillId="5" borderId="0" xfId="0" applyNumberFormat="1" applyFont="1" applyFill="1" applyAlignment="1">
      <alignment horizontal="center" vertical="center"/>
    </xf>
    <xf numFmtId="0" fontId="1" fillId="0" borderId="31" xfId="0" applyFont="1" applyBorder="1" applyAlignment="1">
      <alignment horizontal="center" vertical="top"/>
    </xf>
    <xf numFmtId="2" fontId="0" fillId="0" borderId="0" xfId="0" applyNumberFormat="1"/>
    <xf numFmtId="1" fontId="0" fillId="0" borderId="0" xfId="0" applyNumberFormat="1"/>
    <xf numFmtId="2" fontId="0" fillId="0" borderId="0" xfId="0" applyNumberFormat="1" applyAlignment="1">
      <alignment horizontal="center"/>
    </xf>
    <xf numFmtId="0" fontId="2" fillId="0" borderId="0" xfId="0" applyFont="1" applyAlignment="1">
      <alignment horizontal="right"/>
    </xf>
    <xf numFmtId="0" fontId="1" fillId="0" borderId="0" xfId="0" applyFont="1" applyAlignment="1">
      <alignment horizontal="right"/>
    </xf>
    <xf numFmtId="2" fontId="2" fillId="0" borderId="34" xfId="0" applyNumberFormat="1" applyFont="1" applyBorder="1" applyAlignment="1">
      <alignment horizontal="center"/>
    </xf>
    <xf numFmtId="0" fontId="1" fillId="0" borderId="0" xfId="0" applyFont="1" applyAlignment="1">
      <alignment horizontal="center"/>
    </xf>
    <xf numFmtId="176" fontId="0" fillId="0" borderId="0" xfId="0" applyNumberFormat="1"/>
    <xf numFmtId="177" fontId="0" fillId="0" borderId="0" xfId="0" applyNumberFormat="1"/>
    <xf numFmtId="2" fontId="1" fillId="0" borderId="0" xfId="0" applyNumberFormat="1" applyFont="1" applyAlignment="1">
      <alignment horizontal="center" vertical="center" wrapText="1"/>
    </xf>
    <xf numFmtId="0" fontId="2" fillId="0" borderId="0" xfId="0" applyFont="1" applyAlignment="1">
      <alignment horizontal="center"/>
    </xf>
    <xf numFmtId="2" fontId="1" fillId="0" borderId="0" xfId="0" applyNumberFormat="1" applyFont="1" applyAlignment="1">
      <alignment horizontal="centerContinuous" vertical="center" wrapText="1"/>
    </xf>
    <xf numFmtId="2" fontId="2" fillId="0" borderId="0" xfId="0" applyNumberFormat="1" applyFont="1" applyAlignment="1">
      <alignment horizontal="center"/>
    </xf>
    <xf numFmtId="2" fontId="0" fillId="11" borderId="0" xfId="0" applyNumberFormat="1" applyFill="1"/>
    <xf numFmtId="0" fontId="0" fillId="11" borderId="0" xfId="0" applyFill="1"/>
    <xf numFmtId="2" fontId="0" fillId="13" borderId="0" xfId="0" applyNumberFormat="1" applyFill="1" applyAlignment="1">
      <alignment horizontal="center"/>
    </xf>
    <xf numFmtId="2" fontId="2" fillId="0" borderId="0" xfId="0" applyNumberFormat="1" applyFont="1"/>
    <xf numFmtId="4" fontId="2" fillId="0" borderId="0" xfId="0" applyNumberFormat="1" applyFont="1" applyAlignment="1">
      <alignment horizontal="center"/>
    </xf>
    <xf numFmtId="0" fontId="31" fillId="0" borderId="0" xfId="0" applyFont="1" applyAlignment="1">
      <alignment horizontal="right"/>
    </xf>
    <xf numFmtId="4" fontId="0" fillId="11" borderId="34" xfId="0" applyNumberFormat="1" applyFill="1" applyBorder="1" applyAlignment="1">
      <alignment horizontal="center"/>
    </xf>
    <xf numFmtId="2" fontId="32" fillId="14" borderId="0" xfId="0" applyNumberFormat="1" applyFont="1" applyFill="1"/>
    <xf numFmtId="0" fontId="32" fillId="14" borderId="0" xfId="0" applyFont="1" applyFill="1"/>
    <xf numFmtId="2" fontId="33" fillId="14" borderId="0" xfId="0" applyNumberFormat="1" applyFont="1" applyFill="1" applyAlignment="1">
      <alignment horizontal="center"/>
    </xf>
    <xf numFmtId="4" fontId="33" fillId="14" borderId="0" xfId="0" applyNumberFormat="1" applyFont="1" applyFill="1" applyAlignment="1">
      <alignment horizontal="center"/>
    </xf>
    <xf numFmtId="2" fontId="1" fillId="0" borderId="0" xfId="0" applyNumberFormat="1" applyFont="1" applyAlignment="1">
      <alignment horizontal="center" vertical="center"/>
    </xf>
    <xf numFmtId="2" fontId="1" fillId="0" borderId="0" xfId="0" applyNumberFormat="1" applyFont="1" applyAlignment="1">
      <alignment horizontal="center" vertical="top"/>
    </xf>
    <xf numFmtId="178" fontId="4" fillId="5" borderId="31" xfId="0" applyNumberFormat="1" applyFont="1" applyFill="1" applyBorder="1" applyAlignment="1">
      <alignment horizontal="center" vertical="center"/>
    </xf>
    <xf numFmtId="178" fontId="28" fillId="5" borderId="0" xfId="0" applyNumberFormat="1" applyFont="1" applyFill="1" applyAlignment="1">
      <alignment horizontal="center" vertical="center"/>
    </xf>
    <xf numFmtId="178" fontId="0" fillId="0" borderId="0" xfId="0" applyNumberFormat="1" applyAlignment="1">
      <alignment horizontal="center"/>
    </xf>
    <xf numFmtId="178" fontId="34" fillId="0" borderId="48" xfId="0" applyNumberFormat="1" applyFont="1" applyBorder="1" applyAlignment="1">
      <alignment horizontal="center" vertical="center" wrapText="1"/>
    </xf>
    <xf numFmtId="178" fontId="34" fillId="0" borderId="0" xfId="0" applyNumberFormat="1" applyFont="1" applyAlignment="1">
      <alignment horizontal="center"/>
    </xf>
    <xf numFmtId="178" fontId="35" fillId="5" borderId="31" xfId="0" applyNumberFormat="1" applyFont="1" applyFill="1" applyBorder="1" applyAlignment="1">
      <alignment horizontal="center" vertical="center"/>
    </xf>
    <xf numFmtId="178" fontId="35" fillId="5" borderId="0" xfId="0" applyNumberFormat="1" applyFont="1" applyFill="1" applyAlignment="1">
      <alignment horizontal="center" vertical="center"/>
    </xf>
    <xf numFmtId="178" fontId="1" fillId="0" borderId="31" xfId="8" applyNumberFormat="1" applyFont="1" applyFill="1" applyBorder="1" applyAlignment="1">
      <alignment horizontal="center" vertical="top"/>
    </xf>
    <xf numFmtId="178" fontId="1" fillId="0" borderId="31" xfId="0" applyNumberFormat="1" applyFont="1" applyBorder="1" applyAlignment="1">
      <alignment horizontal="center" vertical="top"/>
    </xf>
    <xf numFmtId="178" fontId="2" fillId="9" borderId="31" xfId="0" applyNumberFormat="1" applyFont="1" applyFill="1" applyBorder="1" applyAlignment="1">
      <alignment horizontal="center" vertical="top"/>
    </xf>
    <xf numFmtId="178" fontId="2" fillId="8" borderId="31" xfId="0" applyNumberFormat="1" applyFont="1" applyFill="1" applyBorder="1" applyAlignment="1">
      <alignment horizontal="center" vertical="top" wrapText="1"/>
    </xf>
    <xf numFmtId="0" fontId="1" fillId="0" borderId="31" xfId="18" applyBorder="1" applyAlignment="1">
      <alignment horizontal="justify" vertical="top"/>
    </xf>
    <xf numFmtId="0" fontId="1" fillId="0" borderId="31" xfId="0" applyFont="1" applyBorder="1" applyAlignment="1">
      <alignment horizontal="center" vertical="top" wrapText="1"/>
    </xf>
    <xf numFmtId="4" fontId="1" fillId="0" borderId="31" xfId="0" applyNumberFormat="1" applyFont="1" applyBorder="1" applyAlignment="1">
      <alignment horizontal="center" vertical="top" wrapText="1"/>
    </xf>
    <xf numFmtId="178" fontId="2" fillId="10" borderId="31" xfId="0" applyNumberFormat="1" applyFont="1" applyFill="1" applyBorder="1" applyAlignment="1">
      <alignment horizontal="center" vertical="top"/>
    </xf>
    <xf numFmtId="178" fontId="2" fillId="11" borderId="31" xfId="0" applyNumberFormat="1" applyFont="1" applyFill="1" applyBorder="1" applyAlignment="1">
      <alignment horizontal="center" vertical="top"/>
    </xf>
    <xf numFmtId="178" fontId="2" fillId="12" borderId="31" xfId="0" applyNumberFormat="1" applyFont="1" applyFill="1" applyBorder="1" applyAlignment="1">
      <alignment horizontal="center" vertical="top"/>
    </xf>
    <xf numFmtId="172" fontId="2" fillId="9" borderId="31" xfId="0" applyNumberFormat="1" applyFont="1" applyFill="1" applyBorder="1" applyAlignment="1">
      <alignment horizontal="centerContinuous" vertical="top"/>
    </xf>
    <xf numFmtId="178" fontId="2" fillId="9" borderId="31" xfId="0" applyNumberFormat="1" applyFont="1" applyFill="1" applyBorder="1" applyAlignment="1">
      <alignment horizontal="centerContinuous" vertical="top"/>
    </xf>
    <xf numFmtId="0" fontId="2" fillId="8" borderId="31" xfId="0" applyFont="1" applyFill="1" applyBorder="1" applyAlignment="1">
      <alignment horizontal="center" vertical="top" wrapText="1"/>
    </xf>
    <xf numFmtId="0" fontId="2" fillId="8" borderId="31" xfId="18" applyFont="1" applyFill="1" applyBorder="1" applyAlignment="1">
      <alignment horizontal="justify" vertical="top" wrapText="1"/>
    </xf>
    <xf numFmtId="0" fontId="2" fillId="8" borderId="31" xfId="0" applyFont="1" applyFill="1" applyBorder="1" applyAlignment="1">
      <alignment horizontal="justify" vertical="top" wrapText="1"/>
    </xf>
    <xf numFmtId="4" fontId="2" fillId="8" borderId="31" xfId="0" applyNumberFormat="1" applyFont="1" applyFill="1" applyBorder="1" applyAlignment="1">
      <alignment horizontal="justify" vertical="top" wrapText="1"/>
    </xf>
    <xf numFmtId="178" fontId="2" fillId="8" borderId="31" xfId="0" applyNumberFormat="1" applyFont="1" applyFill="1" applyBorder="1" applyAlignment="1">
      <alignment horizontal="justify" vertical="top" wrapText="1"/>
    </xf>
    <xf numFmtId="172" fontId="2" fillId="10" borderId="31" xfId="0" applyNumberFormat="1" applyFont="1" applyFill="1" applyBorder="1" applyAlignment="1">
      <alignment horizontal="centerContinuous" vertical="top"/>
    </xf>
    <xf numFmtId="172" fontId="2" fillId="10" borderId="31" xfId="18" applyNumberFormat="1" applyFont="1" applyFill="1" applyBorder="1" applyAlignment="1">
      <alignment horizontal="centerContinuous" vertical="top"/>
    </xf>
    <xf numFmtId="178" fontId="2" fillId="10" borderId="31" xfId="0" applyNumberFormat="1" applyFont="1" applyFill="1" applyBorder="1" applyAlignment="1">
      <alignment horizontal="centerContinuous" vertical="top"/>
    </xf>
    <xf numFmtId="172" fontId="2" fillId="11" borderId="31" xfId="0" applyNumberFormat="1" applyFont="1" applyFill="1" applyBorder="1" applyAlignment="1">
      <alignment horizontal="centerContinuous" vertical="top"/>
    </xf>
    <xf numFmtId="172" fontId="2" fillId="11" borderId="31" xfId="18" applyNumberFormat="1" applyFont="1" applyFill="1" applyBorder="1" applyAlignment="1">
      <alignment horizontal="centerContinuous" vertical="top"/>
    </xf>
    <xf numFmtId="178" fontId="2" fillId="11" borderId="31" xfId="0" applyNumberFormat="1" applyFont="1" applyFill="1" applyBorder="1" applyAlignment="1">
      <alignment horizontal="centerContinuous" vertical="top"/>
    </xf>
    <xf numFmtId="172" fontId="2" fillId="12" borderId="31" xfId="0" applyNumberFormat="1" applyFont="1" applyFill="1" applyBorder="1" applyAlignment="1">
      <alignment horizontal="centerContinuous" vertical="top"/>
    </xf>
    <xf numFmtId="172" fontId="2" fillId="12" borderId="31" xfId="18" applyNumberFormat="1" applyFont="1" applyFill="1" applyBorder="1" applyAlignment="1">
      <alignment horizontal="centerContinuous" vertical="top"/>
    </xf>
    <xf numFmtId="178" fontId="2" fillId="12" borderId="31" xfId="0" applyNumberFormat="1" applyFont="1" applyFill="1" applyBorder="1" applyAlignment="1">
      <alignment horizontal="centerContinuous" vertical="top"/>
    </xf>
    <xf numFmtId="0" fontId="30" fillId="7" borderId="55" xfId="0" applyFont="1" applyFill="1" applyBorder="1" applyAlignment="1">
      <alignment vertical="top" wrapText="1"/>
    </xf>
    <xf numFmtId="0" fontId="30" fillId="7" borderId="56" xfId="0" applyFont="1" applyFill="1" applyBorder="1" applyAlignment="1">
      <alignment vertical="top" wrapText="1"/>
    </xf>
    <xf numFmtId="172" fontId="2" fillId="5" borderId="33" xfId="0" applyNumberFormat="1" applyFont="1" applyFill="1" applyBorder="1" applyAlignment="1">
      <alignment horizontal="center" vertical="top"/>
    </xf>
    <xf numFmtId="4" fontId="2" fillId="5" borderId="33" xfId="0" applyNumberFormat="1" applyFont="1" applyFill="1" applyBorder="1" applyAlignment="1">
      <alignment horizontal="center" vertical="top"/>
    </xf>
    <xf numFmtId="44" fontId="2" fillId="5" borderId="33" xfId="0" applyNumberFormat="1" applyFont="1" applyFill="1" applyBorder="1" applyAlignment="1">
      <alignment horizontal="center" vertical="top"/>
    </xf>
    <xf numFmtId="0" fontId="30" fillId="7" borderId="56" xfId="0" applyFont="1" applyFill="1" applyBorder="1" applyAlignment="1">
      <alignment horizontal="right" vertical="top"/>
    </xf>
    <xf numFmtId="178" fontId="30" fillId="7" borderId="57" xfId="0" applyNumberFormat="1" applyFont="1" applyFill="1" applyBorder="1" applyAlignment="1">
      <alignment horizontal="center" vertical="top" wrapText="1"/>
    </xf>
    <xf numFmtId="178" fontId="2" fillId="6" borderId="31" xfId="0" applyNumberFormat="1" applyFont="1" applyFill="1" applyBorder="1" applyAlignment="1">
      <alignment horizontal="center" vertical="top"/>
    </xf>
    <xf numFmtId="178" fontId="36" fillId="5" borderId="31" xfId="8" applyNumberFormat="1" applyFont="1" applyFill="1" applyBorder="1" applyAlignment="1">
      <alignment horizontal="center" vertical="top" wrapText="1"/>
    </xf>
    <xf numFmtId="0" fontId="30" fillId="7" borderId="51"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52" xfId="0" applyFont="1" applyFill="1" applyBorder="1" applyAlignment="1">
      <alignment horizontal="center" vertical="center" wrapText="1"/>
    </xf>
    <xf numFmtId="0" fontId="7" fillId="0" borderId="53"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54" xfId="0" applyFont="1" applyBorder="1" applyAlignment="1">
      <alignment horizontal="justify" vertical="center" wrapText="1"/>
    </xf>
    <xf numFmtId="0" fontId="2" fillId="0" borderId="5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1" xfId="0" applyFont="1" applyBorder="1" applyAlignment="1">
      <alignment horizontal="center" vertical="center" wrapText="1"/>
    </xf>
    <xf numFmtId="0" fontId="2" fillId="5" borderId="31" xfId="0" applyFont="1" applyFill="1" applyBorder="1" applyAlignment="1">
      <alignment horizontal="center" vertical="top" wrapText="1"/>
    </xf>
    <xf numFmtId="164" fontId="2" fillId="5" borderId="31" xfId="8" applyFont="1" applyFill="1" applyBorder="1" applyAlignment="1">
      <alignment horizontal="center" vertical="top" wrapText="1"/>
    </xf>
    <xf numFmtId="0" fontId="1" fillId="0" borderId="5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xf>
    <xf numFmtId="0" fontId="27" fillId="0" borderId="0" xfId="0" applyFont="1" applyAlignment="1">
      <alignment horizontal="center" vertical="center"/>
    </xf>
    <xf numFmtId="0" fontId="27" fillId="0" borderId="46" xfId="0" applyFont="1" applyBorder="1" applyAlignment="1">
      <alignment horizontal="center" vertical="center"/>
    </xf>
    <xf numFmtId="0" fontId="7" fillId="0" borderId="45" xfId="0" applyFont="1" applyBorder="1" applyAlignment="1">
      <alignment horizontal="right" vertical="center" wrapText="1"/>
    </xf>
    <xf numFmtId="0" fontId="7" fillId="0" borderId="0" xfId="0" applyFont="1" applyAlignment="1">
      <alignment horizontal="right" vertical="center"/>
    </xf>
    <xf numFmtId="0" fontId="7" fillId="0" borderId="46" xfId="0" applyFont="1" applyBorder="1" applyAlignment="1">
      <alignment horizontal="right" vertical="center"/>
    </xf>
    <xf numFmtId="0" fontId="29" fillId="0" borderId="47" xfId="0" applyFont="1" applyBorder="1" applyAlignment="1">
      <alignment horizontal="center" vertical="center" wrapText="1"/>
    </xf>
    <xf numFmtId="0" fontId="29" fillId="0" borderId="28" xfId="0" applyFont="1" applyBorder="1" applyAlignment="1">
      <alignment horizontal="center" vertical="center" wrapText="1"/>
    </xf>
    <xf numFmtId="0" fontId="30" fillId="7" borderId="49"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0" fillId="7" borderId="50" xfId="0" applyFont="1" applyFill="1" applyBorder="1" applyAlignment="1">
      <alignment horizontal="center" vertical="center" wrapText="1"/>
    </xf>
    <xf numFmtId="0" fontId="6" fillId="0" borderId="38"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32" xfId="0" applyFont="1" applyBorder="1" applyAlignment="1">
      <alignment horizontal="left" vertical="top" wrapText="1"/>
    </xf>
    <xf numFmtId="164" fontId="3" fillId="0" borderId="39" xfId="9" applyFont="1" applyBorder="1" applyAlignment="1">
      <alignment vertical="center"/>
    </xf>
    <xf numFmtId="164" fontId="3" fillId="0" borderId="11" xfId="9" applyFont="1" applyBorder="1" applyAlignment="1">
      <alignment vertical="center"/>
    </xf>
    <xf numFmtId="0" fontId="10" fillId="0" borderId="0" xfId="0" applyFont="1" applyAlignment="1">
      <alignment horizontal="center" vertical="center"/>
    </xf>
    <xf numFmtId="0" fontId="0" fillId="0" borderId="0" xfId="0" applyAlignment="1">
      <alignment horizont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42" xfId="0" applyFont="1" applyFill="1" applyBorder="1" applyAlignment="1">
      <alignment horizontal="center"/>
    </xf>
    <xf numFmtId="0" fontId="2" fillId="3" borderId="37" xfId="0" applyFont="1" applyFill="1" applyBorder="1" applyAlignment="1">
      <alignment horizontal="center"/>
    </xf>
    <xf numFmtId="0" fontId="13" fillId="4" borderId="25" xfId="0" applyFont="1" applyFill="1" applyBorder="1" applyAlignment="1">
      <alignment horizontal="center"/>
    </xf>
    <xf numFmtId="0" fontId="13" fillId="4" borderId="1" xfId="0" applyFont="1" applyFill="1" applyBorder="1" applyAlignment="1">
      <alignment horizontal="center"/>
    </xf>
    <xf numFmtId="0" fontId="0" fillId="0" borderId="8" xfId="0" applyBorder="1" applyAlignment="1">
      <alignment horizontal="center" vertical="center" wrapText="1"/>
    </xf>
    <xf numFmtId="0" fontId="14" fillId="0" borderId="24" xfId="0" applyFont="1" applyBorder="1" applyAlignment="1">
      <alignment horizontal="center" vertical="top" wrapText="1"/>
    </xf>
    <xf numFmtId="0" fontId="14" fillId="0" borderId="20" xfId="0" applyFont="1" applyBorder="1" applyAlignment="1">
      <alignment horizontal="center" vertical="top" wrapText="1"/>
    </xf>
    <xf numFmtId="0" fontId="14" fillId="0" borderId="32" xfId="0" applyFont="1" applyBorder="1" applyAlignment="1">
      <alignment horizontal="center" vertical="top" wrapText="1"/>
    </xf>
    <xf numFmtId="0" fontId="5" fillId="0" borderId="38"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24" xfId="0" applyFont="1" applyBorder="1" applyAlignment="1">
      <alignment horizontal="left" vertical="top" wrapText="1"/>
    </xf>
    <xf numFmtId="0" fontId="5" fillId="0" borderId="20" xfId="0" applyFont="1" applyBorder="1" applyAlignment="1">
      <alignment horizontal="left" vertical="top" wrapText="1"/>
    </xf>
    <xf numFmtId="0" fontId="5" fillId="0" borderId="32" xfId="0" applyFont="1" applyBorder="1" applyAlignment="1">
      <alignment horizontal="left" vertical="top" wrapText="1"/>
    </xf>
    <xf numFmtId="0" fontId="6" fillId="0" borderId="8" xfId="0" applyFont="1" applyBorder="1" applyAlignment="1">
      <alignment horizontal="justify" vertical="top"/>
    </xf>
    <xf numFmtId="0" fontId="3" fillId="0" borderId="8" xfId="0" applyFont="1" applyBorder="1" applyAlignment="1">
      <alignment horizontal="justify" vertical="top"/>
    </xf>
    <xf numFmtId="164" fontId="3" fillId="0" borderId="39" xfId="9" applyFont="1" applyFill="1" applyBorder="1" applyAlignment="1">
      <alignment vertical="center"/>
    </xf>
    <xf numFmtId="164" fontId="3" fillId="0" borderId="11" xfId="9" applyFont="1" applyFill="1" applyBorder="1" applyAlignment="1">
      <alignment vertical="center"/>
    </xf>
    <xf numFmtId="0" fontId="3" fillId="0" borderId="14" xfId="0" applyFont="1" applyBorder="1" applyAlignment="1">
      <alignment horizontal="justify" vertical="top"/>
    </xf>
    <xf numFmtId="164" fontId="3" fillId="0" borderId="40" xfId="9" applyFont="1" applyFill="1" applyBorder="1" applyAlignment="1">
      <alignment vertical="center"/>
    </xf>
  </cellXfs>
  <cellStyles count="23">
    <cellStyle name="Millares 2" xfId="1" xr:uid="{00000000-0005-0000-0000-000001000000}"/>
    <cellStyle name="Millares 3" xfId="2" xr:uid="{00000000-0005-0000-0000-000002000000}"/>
    <cellStyle name="Millares 3 2" xfId="3" xr:uid="{00000000-0005-0000-0000-000003000000}"/>
    <cellStyle name="Millares 4" xfId="4" xr:uid="{00000000-0005-0000-0000-000004000000}"/>
    <cellStyle name="Millares 5" xfId="5" xr:uid="{00000000-0005-0000-0000-000005000000}"/>
    <cellStyle name="Millares 6" xfId="6" xr:uid="{00000000-0005-0000-0000-000006000000}"/>
    <cellStyle name="Millares 7" xfId="7" xr:uid="{00000000-0005-0000-0000-000007000000}"/>
    <cellStyle name="Millares 8" xfId="15" xr:uid="{00000000-0005-0000-0000-000008000000}"/>
    <cellStyle name="Millares 9" xfId="19" xr:uid="{00000000-0005-0000-0000-000009000000}"/>
    <cellStyle name="Moneda" xfId="8" builtinId="4"/>
    <cellStyle name="Moneda 2" xfId="9" xr:uid="{00000000-0005-0000-0000-00000B000000}"/>
    <cellStyle name="Moneda 2 2" xfId="22" xr:uid="{63504348-87AE-4723-854D-0AA5D5B37653}"/>
    <cellStyle name="Moneda 3" xfId="10" xr:uid="{00000000-0005-0000-0000-00000C000000}"/>
    <cellStyle name="Moneda 4" xfId="16" xr:uid="{00000000-0005-0000-0000-00000D000000}"/>
    <cellStyle name="Moneda 5" xfId="20" xr:uid="{00000000-0005-0000-0000-00000E000000}"/>
    <cellStyle name="Normal" xfId="0" builtinId="0"/>
    <cellStyle name="Normal 2" xfId="11" xr:uid="{00000000-0005-0000-0000-000010000000}"/>
    <cellStyle name="Normal 2 2" xfId="17" xr:uid="{00000000-0005-0000-0000-000011000000}"/>
    <cellStyle name="Normal 3" xfId="12" xr:uid="{00000000-0005-0000-0000-000012000000}"/>
    <cellStyle name="Normal 3 2" xfId="18" xr:uid="{00000000-0005-0000-0000-000013000000}"/>
    <cellStyle name="Normal 3 2 2" xfId="21" xr:uid="{00000000-0005-0000-0000-000014000000}"/>
    <cellStyle name="Porcentual 2" xfId="13" xr:uid="{00000000-0005-0000-0000-000016000000}"/>
    <cellStyle name="Porcentual 3" xfId="14" xr:uid="{00000000-0005-0000-0000-000017000000}"/>
  </cellStyles>
  <dxfs count="0"/>
  <tableStyles count="0" defaultTableStyle="TableStyleMedium9"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70593</xdr:colOff>
      <xdr:row>0</xdr:row>
      <xdr:rowOff>64992</xdr:rowOff>
    </xdr:from>
    <xdr:to>
      <xdr:col>1</xdr:col>
      <xdr:colOff>205252</xdr:colOff>
      <xdr:row>3</xdr:row>
      <xdr:rowOff>237316</xdr:rowOff>
    </xdr:to>
    <xdr:pic>
      <xdr:nvPicPr>
        <xdr:cNvPr id="2" name="Imagen 10">
          <a:extLst>
            <a:ext uri="{FF2B5EF4-FFF2-40B4-BE49-F238E27FC236}">
              <a16:creationId xmlns:a16="http://schemas.microsoft.com/office/drawing/2014/main" id="{4F074E1D-E4FE-4FDE-9AE0-25F8009D6E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70593" y="64992"/>
          <a:ext cx="927139" cy="1109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70593</xdr:colOff>
      <xdr:row>0</xdr:row>
      <xdr:rowOff>64992</xdr:rowOff>
    </xdr:from>
    <xdr:to>
      <xdr:col>1</xdr:col>
      <xdr:colOff>205252</xdr:colOff>
      <xdr:row>3</xdr:row>
      <xdr:rowOff>237316</xdr:rowOff>
    </xdr:to>
    <xdr:pic>
      <xdr:nvPicPr>
        <xdr:cNvPr id="2" name="Imagen 10">
          <a:extLst>
            <a:ext uri="{FF2B5EF4-FFF2-40B4-BE49-F238E27FC236}">
              <a16:creationId xmlns:a16="http://schemas.microsoft.com/office/drawing/2014/main" id="{92D772A5-A339-48DB-83E3-875BDAE4F9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70593" y="64992"/>
          <a:ext cx="927139" cy="1109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37</xdr:row>
      <xdr:rowOff>85724</xdr:rowOff>
    </xdr:from>
    <xdr:to>
      <xdr:col>7</xdr:col>
      <xdr:colOff>371475</xdr:colOff>
      <xdr:row>39</xdr:row>
      <xdr:rowOff>161924</xdr:rowOff>
    </xdr:to>
    <xdr:sp macro="" textlink="">
      <xdr:nvSpPr>
        <xdr:cNvPr id="2" name="Text Box 13">
          <a:extLst>
            <a:ext uri="{FF2B5EF4-FFF2-40B4-BE49-F238E27FC236}">
              <a16:creationId xmlns:a16="http://schemas.microsoft.com/office/drawing/2014/main" id="{00000000-0008-0000-0600-000002000000}"/>
            </a:ext>
          </a:extLst>
        </xdr:cNvPr>
        <xdr:cNvSpPr txBox="1">
          <a:spLocks noChangeArrowheads="1"/>
        </xdr:cNvSpPr>
      </xdr:nvSpPr>
      <xdr:spPr bwMode="auto">
        <a:xfrm>
          <a:off x="104775" y="7238999"/>
          <a:ext cx="5543550" cy="400050"/>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0" i="0" strike="noStrike">
              <a:solidFill>
                <a:srgbClr val="000000"/>
              </a:solidFill>
              <a:latin typeface="Arial"/>
              <a:cs typeface="Arial"/>
            </a:rPr>
            <a:t>OBSERVACIONES: LOS MONTOS ESTÁN CON I.V.A.</a:t>
          </a:r>
        </a:p>
        <a:p>
          <a:pPr algn="l" rtl="0">
            <a:defRPr sz="1000"/>
          </a:pPr>
          <a:endParaRPr lang="es-MX" sz="1000" b="0" i="0" strike="noStrike">
            <a:solidFill>
              <a:srgbClr val="000000"/>
            </a:solidFill>
            <a:latin typeface="Arial"/>
            <a:cs typeface="Arial"/>
          </a:endParaRPr>
        </a:p>
      </xdr:txBody>
    </xdr:sp>
    <xdr:clientData/>
  </xdr:twoCellAnchor>
  <xdr:twoCellAnchor>
    <xdr:from>
      <xdr:col>2</xdr:col>
      <xdr:colOff>561975</xdr:colOff>
      <xdr:row>0</xdr:row>
      <xdr:rowOff>104775</xdr:rowOff>
    </xdr:from>
    <xdr:to>
      <xdr:col>10</xdr:col>
      <xdr:colOff>809625</xdr:colOff>
      <xdr:row>2</xdr:row>
      <xdr:rowOff>209550</xdr:rowOff>
    </xdr:to>
    <xdr:sp macro="" textlink="">
      <xdr:nvSpPr>
        <xdr:cNvPr id="4" name="Text Box 5">
          <a:extLst>
            <a:ext uri="{FF2B5EF4-FFF2-40B4-BE49-F238E27FC236}">
              <a16:creationId xmlns:a16="http://schemas.microsoft.com/office/drawing/2014/main" id="{00000000-0008-0000-0600-000004000000}"/>
            </a:ext>
          </a:extLst>
        </xdr:cNvPr>
        <xdr:cNvSpPr txBox="1">
          <a:spLocks noChangeArrowheads="1"/>
        </xdr:cNvSpPr>
      </xdr:nvSpPr>
      <xdr:spPr bwMode="auto">
        <a:xfrm>
          <a:off x="1638300" y="104775"/>
          <a:ext cx="6829425" cy="581025"/>
        </a:xfrm>
        <a:prstGeom prst="rect">
          <a:avLst/>
        </a:prstGeom>
        <a:noFill/>
        <a:ln w="19050">
          <a:noFill/>
          <a:miter lim="800000"/>
          <a:headEnd/>
          <a:tailEnd/>
        </a:ln>
      </xdr:spPr>
      <xdr:txBody>
        <a:bodyPr vertOverflow="clip" wrap="square" lIns="36576" tIns="27432" rIns="36576" bIns="0" anchor="t" upright="1"/>
        <a:lstStyle/>
        <a:p>
          <a:pPr algn="ctr" rtl="0">
            <a:defRPr sz="1000"/>
          </a:pPr>
          <a:r>
            <a:rPr lang="es-MX" sz="1400" b="1" i="0" u="none" strike="noStrike" baseline="0">
              <a:solidFill>
                <a:srgbClr val="000000"/>
              </a:solidFill>
              <a:latin typeface="Tahoma"/>
              <a:ea typeface="Tahoma"/>
              <a:cs typeface="Tahoma"/>
            </a:rPr>
            <a:t>ORGANISMO OPERADOR MUNICIPAL DEL SISTEMA DE AGUA POTABLE, ALCANTARILLADO Y SANEAMIENTO  DE LOS CABOS</a:t>
          </a:r>
        </a:p>
      </xdr:txBody>
    </xdr:sp>
    <xdr:clientData/>
  </xdr:twoCellAnchor>
  <xdr:twoCellAnchor editAs="oneCell">
    <xdr:from>
      <xdr:col>0</xdr:col>
      <xdr:colOff>228600</xdr:colOff>
      <xdr:row>0</xdr:row>
      <xdr:rowOff>142875</xdr:rowOff>
    </xdr:from>
    <xdr:to>
      <xdr:col>2</xdr:col>
      <xdr:colOff>438150</xdr:colOff>
      <xdr:row>4</xdr:row>
      <xdr:rowOff>76200</xdr:rowOff>
    </xdr:to>
    <xdr:pic>
      <xdr:nvPicPr>
        <xdr:cNvPr id="25635" name="Picture 377">
          <a:extLst>
            <a:ext uri="{FF2B5EF4-FFF2-40B4-BE49-F238E27FC236}">
              <a16:creationId xmlns:a16="http://schemas.microsoft.com/office/drawing/2014/main" id="{00000000-0008-0000-0600-000023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17" t="12097" r="26328" b="15323"/>
        <a:stretch>
          <a:fillRect/>
        </a:stretch>
      </xdr:blipFill>
      <xdr:spPr bwMode="auto">
        <a:xfrm>
          <a:off x="228600" y="142875"/>
          <a:ext cx="12858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TERRACERIAS%20CYO/O%20B%20R%20A%20S%20%20%20E%20N%20%20%20P%20R%20O%20C%20E%20S%20O/VIALIDADES%20LOS%20CABOS%202016/Users/fausto/Documents/O%20B%20R%20A%20S_%20I%20B%20S/MISION%20SAPI%20SA%20DE%20CV/U%20R%20B%20-%201%20R%20A%20-%20E%20T%20A%20P%20A/REPORTE%20DE%20VOLUMENES/Semana%2021/URB-1ERA%20ETAPA-ESTIMACION%2021.xls?363099D7" TargetMode="External"/><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4354-C13A-4C57-B60E-21119673107C}">
  <sheetPr>
    <pageSetUpPr fitToPage="1"/>
  </sheetPr>
  <dimension ref="A1:AS133"/>
  <sheetViews>
    <sheetView tabSelected="1" view="pageBreakPreview" zoomScaleNormal="100" zoomScaleSheetLayoutView="100" workbookViewId="0">
      <selection activeCell="F4" sqref="F4"/>
    </sheetView>
  </sheetViews>
  <sheetFormatPr baseColWidth="10" defaultRowHeight="12.75" outlineLevelRow="1" x14ac:dyDescent="0.2"/>
  <cols>
    <col min="2" max="2" width="71.7109375" customWidth="1"/>
    <col min="3" max="4" width="11.5703125" style="98"/>
    <col min="5" max="5" width="11.5703125" style="132"/>
    <col min="6" max="6" width="15.85546875" style="134" customWidth="1"/>
  </cols>
  <sheetData>
    <row r="1" spans="1:45" s="87" customFormat="1" ht="24.75" customHeight="1" x14ac:dyDescent="0.2">
      <c r="A1" s="189" t="s">
        <v>96</v>
      </c>
      <c r="B1" s="190"/>
      <c r="C1" s="190"/>
      <c r="D1" s="190"/>
      <c r="E1" s="190"/>
      <c r="F1" s="191"/>
      <c r="G1" s="95"/>
    </row>
    <row r="2" spans="1:45" s="87" customFormat="1" ht="24.75" customHeight="1" x14ac:dyDescent="0.2">
      <c r="A2" s="192" t="s">
        <v>97</v>
      </c>
      <c r="B2" s="193"/>
      <c r="C2" s="193"/>
      <c r="D2" s="193"/>
      <c r="E2" s="193"/>
      <c r="F2" s="194"/>
      <c r="G2" s="95"/>
    </row>
    <row r="3" spans="1:45" s="87" customFormat="1" ht="24.75" customHeight="1" x14ac:dyDescent="0.2">
      <c r="A3" s="195"/>
      <c r="B3" s="196"/>
      <c r="C3" s="196"/>
      <c r="D3" s="196"/>
      <c r="E3" s="196"/>
      <c r="F3" s="197"/>
      <c r="G3" s="95"/>
    </row>
    <row r="4" spans="1:45" s="88" customFormat="1" ht="24.75" customHeight="1" thickBot="1" x14ac:dyDescent="0.25">
      <c r="A4" s="198" t="s">
        <v>267</v>
      </c>
      <c r="B4" s="199"/>
      <c r="C4" s="199"/>
      <c r="D4" s="199"/>
      <c r="E4" s="199"/>
      <c r="F4" s="133" t="s">
        <v>270</v>
      </c>
    </row>
    <row r="5" spans="1:45" s="89" customFormat="1" ht="16.5" customHeight="1" x14ac:dyDescent="0.2">
      <c r="A5" s="200" t="s">
        <v>30</v>
      </c>
      <c r="B5" s="201"/>
      <c r="C5" s="201"/>
      <c r="D5" s="201"/>
      <c r="E5" s="201"/>
      <c r="F5" s="202"/>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row>
    <row r="6" spans="1:45" s="89" customFormat="1" ht="33" customHeight="1" collapsed="1" x14ac:dyDescent="0.2">
      <c r="A6" s="186" t="s">
        <v>132</v>
      </c>
      <c r="B6" s="187"/>
      <c r="C6" s="187"/>
      <c r="D6" s="187"/>
      <c r="E6" s="187"/>
      <c r="F6" s="188"/>
      <c r="G6" s="88"/>
      <c r="H6" s="88"/>
      <c r="I6" s="88"/>
      <c r="J6" s="88"/>
      <c r="K6" s="88"/>
      <c r="L6" s="88"/>
      <c r="M6" s="88"/>
      <c r="N6" s="88"/>
      <c r="O6" s="88"/>
      <c r="P6" s="88"/>
      <c r="Q6" s="88"/>
      <c r="R6" s="88"/>
    </row>
    <row r="7" spans="1:45" s="89" customFormat="1" ht="15.75" customHeight="1" x14ac:dyDescent="0.2">
      <c r="A7" s="172" t="s">
        <v>31</v>
      </c>
      <c r="B7" s="173"/>
      <c r="C7" s="173"/>
      <c r="D7" s="173"/>
      <c r="E7" s="173"/>
      <c r="F7" s="174"/>
      <c r="G7" s="88"/>
      <c r="H7" s="88"/>
      <c r="I7" s="88"/>
      <c r="J7" s="88"/>
      <c r="K7" s="88"/>
      <c r="L7" s="88"/>
      <c r="M7" s="88"/>
      <c r="N7" s="88"/>
      <c r="O7" s="88"/>
      <c r="P7" s="88"/>
      <c r="Q7" s="88"/>
      <c r="R7" s="88"/>
    </row>
    <row r="8" spans="1:45" s="89" customFormat="1" ht="33" customHeight="1" x14ac:dyDescent="0.2">
      <c r="A8" s="175" t="s">
        <v>116</v>
      </c>
      <c r="B8" s="176"/>
      <c r="C8" s="176"/>
      <c r="D8" s="176"/>
      <c r="E8" s="176"/>
      <c r="F8" s="177"/>
      <c r="G8" s="88"/>
      <c r="H8" s="88"/>
      <c r="I8" s="88"/>
      <c r="J8" s="88"/>
      <c r="K8" s="88"/>
      <c r="L8" s="88"/>
      <c r="M8" s="88"/>
      <c r="N8" s="88"/>
      <c r="O8" s="88"/>
      <c r="P8" s="88"/>
      <c r="Q8" s="88"/>
      <c r="R8" s="88"/>
    </row>
    <row r="9" spans="1:45" s="89" customFormat="1" ht="14.25" customHeight="1" x14ac:dyDescent="0.2">
      <c r="A9" s="99" t="s">
        <v>3</v>
      </c>
      <c r="B9" s="99" t="s">
        <v>32</v>
      </c>
      <c r="C9" s="99" t="s">
        <v>33</v>
      </c>
      <c r="D9" s="100" t="s">
        <v>34</v>
      </c>
      <c r="E9" s="130" t="s">
        <v>35</v>
      </c>
      <c r="F9" s="135" t="s">
        <v>0</v>
      </c>
      <c r="G9" s="88"/>
      <c r="H9" s="88"/>
      <c r="I9" s="88"/>
      <c r="J9" s="88"/>
      <c r="K9" s="88"/>
      <c r="L9" s="88"/>
      <c r="M9" s="88"/>
      <c r="N9" s="88"/>
      <c r="O9" s="88"/>
      <c r="P9" s="88"/>
      <c r="Q9" s="88"/>
      <c r="R9" s="88"/>
    </row>
    <row r="10" spans="1:45" s="89" customFormat="1" ht="5.0999999999999996" customHeight="1" x14ac:dyDescent="0.2">
      <c r="A10" s="101"/>
      <c r="B10" s="101"/>
      <c r="C10" s="101"/>
      <c r="D10" s="102"/>
      <c r="E10" s="131"/>
      <c r="F10" s="136"/>
      <c r="G10" s="88"/>
      <c r="H10" s="88"/>
      <c r="I10" s="88"/>
      <c r="J10" s="88"/>
      <c r="K10" s="88"/>
      <c r="L10" s="88"/>
      <c r="M10" s="88"/>
      <c r="N10" s="88"/>
      <c r="O10" s="88"/>
      <c r="P10" s="88"/>
      <c r="Q10" s="88"/>
      <c r="R10" s="88"/>
    </row>
    <row r="11" spans="1:45" x14ac:dyDescent="0.2">
      <c r="A11" s="147"/>
      <c r="B11" s="147" t="s">
        <v>156</v>
      </c>
      <c r="C11" s="147"/>
      <c r="D11" s="147"/>
      <c r="E11" s="148"/>
      <c r="F11" s="139"/>
      <c r="G11" s="88"/>
      <c r="H11" s="88"/>
      <c r="I11" s="88"/>
      <c r="J11" s="88"/>
      <c r="K11" s="88"/>
      <c r="L11" s="88"/>
      <c r="M11" s="88"/>
      <c r="N11" s="88"/>
      <c r="O11" s="88"/>
      <c r="P11" s="88"/>
      <c r="Q11" s="88"/>
      <c r="R11" s="88"/>
    </row>
    <row r="12" spans="1:45" x14ac:dyDescent="0.2">
      <c r="A12" s="149"/>
      <c r="B12" s="150" t="s">
        <v>157</v>
      </c>
      <c r="C12" s="151"/>
      <c r="D12" s="152"/>
      <c r="E12" s="153"/>
      <c r="F12" s="140"/>
      <c r="G12" s="88"/>
      <c r="H12" s="88"/>
      <c r="I12" s="88"/>
      <c r="J12" s="88"/>
      <c r="K12" s="88"/>
      <c r="L12" s="88"/>
      <c r="M12" s="88"/>
      <c r="N12" s="88"/>
      <c r="O12" s="88"/>
      <c r="P12" s="88"/>
      <c r="Q12" s="88"/>
      <c r="R12" s="88"/>
    </row>
    <row r="13" spans="1:45" ht="114.75" outlineLevel="1" x14ac:dyDescent="0.2">
      <c r="A13" s="103" t="s">
        <v>38</v>
      </c>
      <c r="B13" s="141" t="s">
        <v>158</v>
      </c>
      <c r="C13" s="142" t="s">
        <v>39</v>
      </c>
      <c r="D13" s="143">
        <v>660.86</v>
      </c>
      <c r="E13" s="138"/>
      <c r="F13" s="137"/>
    </row>
    <row r="14" spans="1:45" ht="102" outlineLevel="1" x14ac:dyDescent="0.2">
      <c r="A14" s="103" t="s">
        <v>40</v>
      </c>
      <c r="B14" s="141" t="s">
        <v>159</v>
      </c>
      <c r="C14" s="142" t="s">
        <v>39</v>
      </c>
      <c r="D14" s="143">
        <v>165.21</v>
      </c>
      <c r="E14" s="138"/>
      <c r="F14" s="137"/>
    </row>
    <row r="15" spans="1:45" ht="114.75" outlineLevel="1" x14ac:dyDescent="0.2">
      <c r="A15" s="103" t="s">
        <v>110</v>
      </c>
      <c r="B15" s="141" t="s">
        <v>160</v>
      </c>
      <c r="C15" s="142" t="s">
        <v>39</v>
      </c>
      <c r="D15" s="143">
        <v>396.51</v>
      </c>
      <c r="E15" s="138"/>
      <c r="F15" s="137"/>
    </row>
    <row r="16" spans="1:45" ht="76.5" outlineLevel="1" x14ac:dyDescent="0.2">
      <c r="A16" s="103" t="s">
        <v>41</v>
      </c>
      <c r="B16" s="141" t="s">
        <v>161</v>
      </c>
      <c r="C16" s="142" t="s">
        <v>39</v>
      </c>
      <c r="D16" s="143">
        <v>31.62</v>
      </c>
      <c r="E16" s="138"/>
      <c r="F16" s="137"/>
    </row>
    <row r="17" spans="1:6" ht="76.5" outlineLevel="1" x14ac:dyDescent="0.2">
      <c r="A17" s="103" t="s">
        <v>119</v>
      </c>
      <c r="B17" s="141" t="s">
        <v>162</v>
      </c>
      <c r="C17" s="142" t="s">
        <v>39</v>
      </c>
      <c r="D17" s="143">
        <v>430.34</v>
      </c>
      <c r="E17" s="138"/>
      <c r="F17" s="137"/>
    </row>
    <row r="18" spans="1:6" ht="89.25" outlineLevel="1" x14ac:dyDescent="0.2">
      <c r="A18" s="103" t="s">
        <v>112</v>
      </c>
      <c r="B18" s="141" t="s">
        <v>163</v>
      </c>
      <c r="C18" s="142" t="s">
        <v>39</v>
      </c>
      <c r="D18" s="143">
        <v>344.27</v>
      </c>
      <c r="E18" s="138"/>
      <c r="F18" s="137"/>
    </row>
    <row r="19" spans="1:6" ht="63.75" outlineLevel="1" x14ac:dyDescent="0.2">
      <c r="A19" s="103" t="s">
        <v>42</v>
      </c>
      <c r="B19" s="141" t="s">
        <v>164</v>
      </c>
      <c r="C19" s="142" t="s">
        <v>39</v>
      </c>
      <c r="D19" s="143">
        <v>284.95999999999998</v>
      </c>
      <c r="E19" s="138"/>
      <c r="F19" s="137"/>
    </row>
    <row r="20" spans="1:6" ht="63.75" outlineLevel="1" x14ac:dyDescent="0.2">
      <c r="A20" s="103" t="s">
        <v>43</v>
      </c>
      <c r="B20" s="141" t="s">
        <v>165</v>
      </c>
      <c r="C20" s="142" t="s">
        <v>39</v>
      </c>
      <c r="D20" s="143">
        <v>401.27</v>
      </c>
      <c r="E20" s="138"/>
      <c r="F20" s="137"/>
    </row>
    <row r="21" spans="1:6" x14ac:dyDescent="0.2">
      <c r="A21" s="149"/>
      <c r="B21" s="150" t="s">
        <v>166</v>
      </c>
      <c r="C21" s="151"/>
      <c r="D21" s="152"/>
      <c r="E21" s="153"/>
      <c r="F21" s="140"/>
    </row>
    <row r="22" spans="1:6" ht="63.75" outlineLevel="1" x14ac:dyDescent="0.2">
      <c r="A22" s="103" t="s">
        <v>115</v>
      </c>
      <c r="B22" s="141" t="s">
        <v>167</v>
      </c>
      <c r="C22" s="142" t="s">
        <v>1</v>
      </c>
      <c r="D22" s="143">
        <v>395.26</v>
      </c>
      <c r="E22" s="138"/>
      <c r="F22" s="137"/>
    </row>
    <row r="23" spans="1:6" ht="63.75" outlineLevel="1" x14ac:dyDescent="0.2">
      <c r="A23" s="103" t="s">
        <v>120</v>
      </c>
      <c r="B23" s="141" t="s">
        <v>168</v>
      </c>
      <c r="C23" s="142" t="s">
        <v>2</v>
      </c>
      <c r="D23" s="143">
        <v>1</v>
      </c>
      <c r="E23" s="138"/>
      <c r="F23" s="137"/>
    </row>
    <row r="24" spans="1:6" ht="38.25" outlineLevel="1" x14ac:dyDescent="0.2">
      <c r="A24" s="103" t="s">
        <v>169</v>
      </c>
      <c r="B24" s="141" t="s">
        <v>170</v>
      </c>
      <c r="C24" s="142" t="s">
        <v>2</v>
      </c>
      <c r="D24" s="143">
        <v>7</v>
      </c>
      <c r="E24" s="138"/>
      <c r="F24" s="137"/>
    </row>
    <row r="25" spans="1:6" ht="51" outlineLevel="1" x14ac:dyDescent="0.2">
      <c r="A25" s="103" t="s">
        <v>124</v>
      </c>
      <c r="B25" s="141" t="s">
        <v>171</v>
      </c>
      <c r="C25" s="142" t="s">
        <v>2</v>
      </c>
      <c r="D25" s="143">
        <v>56</v>
      </c>
      <c r="E25" s="138"/>
      <c r="F25" s="137"/>
    </row>
    <row r="26" spans="1:6" ht="38.25" outlineLevel="1" x14ac:dyDescent="0.2">
      <c r="A26" s="103" t="s">
        <v>121</v>
      </c>
      <c r="B26" s="141" t="s">
        <v>172</v>
      </c>
      <c r="C26" s="142" t="s">
        <v>2</v>
      </c>
      <c r="D26" s="143">
        <v>1</v>
      </c>
      <c r="E26" s="138"/>
      <c r="F26" s="137"/>
    </row>
    <row r="27" spans="1:6" ht="38.25" outlineLevel="1" x14ac:dyDescent="0.2">
      <c r="A27" s="103" t="s">
        <v>122</v>
      </c>
      <c r="B27" s="141" t="s">
        <v>173</v>
      </c>
      <c r="C27" s="142" t="s">
        <v>2</v>
      </c>
      <c r="D27" s="143">
        <v>1</v>
      </c>
      <c r="E27" s="138"/>
      <c r="F27" s="137"/>
    </row>
    <row r="28" spans="1:6" ht="38.25" outlineLevel="1" x14ac:dyDescent="0.2">
      <c r="A28" s="103" t="s">
        <v>123</v>
      </c>
      <c r="B28" s="141" t="s">
        <v>174</v>
      </c>
      <c r="C28" s="142" t="s">
        <v>2</v>
      </c>
      <c r="D28" s="143">
        <v>1</v>
      </c>
      <c r="E28" s="138"/>
      <c r="F28" s="137"/>
    </row>
    <row r="29" spans="1:6" ht="51" outlineLevel="1" x14ac:dyDescent="0.2">
      <c r="A29" s="103" t="s">
        <v>175</v>
      </c>
      <c r="B29" s="141" t="s">
        <v>176</v>
      </c>
      <c r="C29" s="142" t="s">
        <v>2</v>
      </c>
      <c r="D29" s="143">
        <v>1</v>
      </c>
      <c r="E29" s="138"/>
      <c r="F29" s="137"/>
    </row>
    <row r="30" spans="1:6" ht="38.25" outlineLevel="1" x14ac:dyDescent="0.2">
      <c r="A30" s="103" t="s">
        <v>128</v>
      </c>
      <c r="B30" s="141" t="s">
        <v>177</v>
      </c>
      <c r="C30" s="142" t="s">
        <v>2</v>
      </c>
      <c r="D30" s="143">
        <v>1</v>
      </c>
      <c r="E30" s="138"/>
      <c r="F30" s="137"/>
    </row>
    <row r="31" spans="1:6" ht="38.25" outlineLevel="1" x14ac:dyDescent="0.2">
      <c r="A31" s="103" t="s">
        <v>129</v>
      </c>
      <c r="B31" s="141" t="s">
        <v>178</v>
      </c>
      <c r="C31" s="142" t="s">
        <v>2</v>
      </c>
      <c r="D31" s="143">
        <v>2</v>
      </c>
      <c r="E31" s="138"/>
      <c r="F31" s="137"/>
    </row>
    <row r="32" spans="1:6" x14ac:dyDescent="0.2">
      <c r="A32" s="149"/>
      <c r="B32" s="150" t="s">
        <v>179</v>
      </c>
      <c r="C32" s="151"/>
      <c r="D32" s="152"/>
      <c r="E32" s="153"/>
      <c r="F32" s="140"/>
    </row>
    <row r="33" spans="1:6" ht="229.5" outlineLevel="1" x14ac:dyDescent="0.2">
      <c r="A33" s="103" t="s">
        <v>117</v>
      </c>
      <c r="B33" s="141" t="s">
        <v>180</v>
      </c>
      <c r="C33" s="142" t="s">
        <v>2</v>
      </c>
      <c r="D33" s="143">
        <v>9</v>
      </c>
      <c r="E33" s="138"/>
      <c r="F33" s="137"/>
    </row>
    <row r="34" spans="1:6" ht="229.5" outlineLevel="1" x14ac:dyDescent="0.2">
      <c r="A34" s="103" t="s">
        <v>118</v>
      </c>
      <c r="B34" s="141" t="s">
        <v>181</v>
      </c>
      <c r="C34" s="142" t="s">
        <v>2</v>
      </c>
      <c r="D34" s="143">
        <v>47</v>
      </c>
      <c r="E34" s="138"/>
      <c r="F34" s="137"/>
    </row>
    <row r="35" spans="1:6" x14ac:dyDescent="0.2">
      <c r="A35" s="149"/>
      <c r="B35" s="150" t="s">
        <v>182</v>
      </c>
      <c r="C35" s="151"/>
      <c r="D35" s="152"/>
      <c r="E35" s="153"/>
      <c r="F35" s="140"/>
    </row>
    <row r="36" spans="1:6" ht="165.75" outlineLevel="1" x14ac:dyDescent="0.2">
      <c r="A36" s="103" t="s">
        <v>125</v>
      </c>
      <c r="B36" s="141" t="s">
        <v>183</v>
      </c>
      <c r="C36" s="142" t="s">
        <v>2</v>
      </c>
      <c r="D36" s="143">
        <v>1</v>
      </c>
      <c r="E36" s="138"/>
      <c r="F36" s="137"/>
    </row>
    <row r="37" spans="1:6" ht="25.5" outlineLevel="1" x14ac:dyDescent="0.2">
      <c r="A37" s="103" t="s">
        <v>44</v>
      </c>
      <c r="B37" s="141" t="s">
        <v>184</v>
      </c>
      <c r="C37" s="142" t="s">
        <v>2</v>
      </c>
      <c r="D37" s="143">
        <v>3</v>
      </c>
      <c r="E37" s="138"/>
      <c r="F37" s="137"/>
    </row>
    <row r="38" spans="1:6" ht="63.75" outlineLevel="1" x14ac:dyDescent="0.2">
      <c r="A38" s="103" t="s">
        <v>91</v>
      </c>
      <c r="B38" s="141" t="s">
        <v>185</v>
      </c>
      <c r="C38" s="142" t="s">
        <v>2</v>
      </c>
      <c r="D38" s="143">
        <v>3</v>
      </c>
      <c r="E38" s="138"/>
      <c r="F38" s="137"/>
    </row>
    <row r="39" spans="1:6" x14ac:dyDescent="0.2">
      <c r="A39" s="154"/>
      <c r="B39" s="155" t="s">
        <v>186</v>
      </c>
      <c r="C39" s="154"/>
      <c r="D39" s="154"/>
      <c r="E39" s="156"/>
      <c r="F39" s="144"/>
    </row>
    <row r="40" spans="1:6" x14ac:dyDescent="0.2">
      <c r="A40" s="149"/>
      <c r="B40" s="150" t="s">
        <v>187</v>
      </c>
      <c r="C40" s="151"/>
      <c r="D40" s="152"/>
      <c r="E40" s="153"/>
      <c r="F40" s="140"/>
    </row>
    <row r="41" spans="1:6" ht="114.75" outlineLevel="1" x14ac:dyDescent="0.2">
      <c r="A41" s="103" t="s">
        <v>38</v>
      </c>
      <c r="B41" s="141" t="s">
        <v>158</v>
      </c>
      <c r="C41" s="142" t="s">
        <v>39</v>
      </c>
      <c r="D41" s="143">
        <v>986.8</v>
      </c>
      <c r="E41" s="138"/>
      <c r="F41" s="137"/>
    </row>
    <row r="42" spans="1:6" ht="102" outlineLevel="1" x14ac:dyDescent="0.2">
      <c r="A42" s="103" t="s">
        <v>40</v>
      </c>
      <c r="B42" s="141" t="s">
        <v>159</v>
      </c>
      <c r="C42" s="142" t="s">
        <v>39</v>
      </c>
      <c r="D42" s="143">
        <v>246.7</v>
      </c>
      <c r="E42" s="138"/>
      <c r="F42" s="137"/>
    </row>
    <row r="43" spans="1:6" ht="114.75" outlineLevel="1" x14ac:dyDescent="0.2">
      <c r="A43" s="103" t="s">
        <v>110</v>
      </c>
      <c r="B43" s="141" t="s">
        <v>160</v>
      </c>
      <c r="C43" s="142" t="s">
        <v>39</v>
      </c>
      <c r="D43" s="143">
        <v>592.08000000000004</v>
      </c>
      <c r="E43" s="138"/>
      <c r="F43" s="137"/>
    </row>
    <row r="44" spans="1:6" ht="76.5" outlineLevel="1" x14ac:dyDescent="0.2">
      <c r="A44" s="103" t="s">
        <v>41</v>
      </c>
      <c r="B44" s="141" t="s">
        <v>161</v>
      </c>
      <c r="C44" s="142" t="s">
        <v>39</v>
      </c>
      <c r="D44" s="143">
        <v>57.79</v>
      </c>
      <c r="E44" s="138"/>
      <c r="F44" s="137"/>
    </row>
    <row r="45" spans="1:6" ht="76.5" outlineLevel="1" x14ac:dyDescent="0.2">
      <c r="A45" s="103" t="s">
        <v>119</v>
      </c>
      <c r="B45" s="141" t="s">
        <v>162</v>
      </c>
      <c r="C45" s="142" t="s">
        <v>39</v>
      </c>
      <c r="D45" s="143">
        <v>625.04999999999995</v>
      </c>
      <c r="E45" s="138"/>
      <c r="F45" s="137"/>
    </row>
    <row r="46" spans="1:6" ht="89.25" outlineLevel="1" x14ac:dyDescent="0.2">
      <c r="A46" s="103" t="s">
        <v>112</v>
      </c>
      <c r="B46" s="141" t="s">
        <v>163</v>
      </c>
      <c r="C46" s="142" t="s">
        <v>39</v>
      </c>
      <c r="D46" s="143">
        <v>500.04</v>
      </c>
      <c r="E46" s="138"/>
      <c r="F46" s="137"/>
    </row>
    <row r="47" spans="1:6" ht="63.75" outlineLevel="1" x14ac:dyDescent="0.2">
      <c r="A47" s="103" t="s">
        <v>42</v>
      </c>
      <c r="B47" s="141" t="s">
        <v>164</v>
      </c>
      <c r="C47" s="142" t="s">
        <v>39</v>
      </c>
      <c r="D47" s="143">
        <v>428.98</v>
      </c>
      <c r="E47" s="138"/>
      <c r="F47" s="137"/>
    </row>
    <row r="48" spans="1:6" ht="63.75" outlineLevel="1" x14ac:dyDescent="0.2">
      <c r="A48" s="103" t="s">
        <v>43</v>
      </c>
      <c r="B48" s="141" t="s">
        <v>165</v>
      </c>
      <c r="C48" s="142" t="s">
        <v>39</v>
      </c>
      <c r="D48" s="143">
        <v>585.83000000000004</v>
      </c>
      <c r="E48" s="138"/>
      <c r="F48" s="137"/>
    </row>
    <row r="49" spans="1:6" x14ac:dyDescent="0.2">
      <c r="A49" s="149"/>
      <c r="B49" s="150" t="s">
        <v>166</v>
      </c>
      <c r="C49" s="151"/>
      <c r="D49" s="152"/>
      <c r="E49" s="153"/>
      <c r="F49" s="140"/>
    </row>
    <row r="50" spans="1:6" ht="89.25" outlineLevel="1" x14ac:dyDescent="0.2">
      <c r="A50" s="103" t="s">
        <v>45</v>
      </c>
      <c r="B50" s="141" t="s">
        <v>188</v>
      </c>
      <c r="C50" s="142" t="s">
        <v>1</v>
      </c>
      <c r="D50" s="143">
        <v>387.92</v>
      </c>
      <c r="E50" s="138"/>
      <c r="F50" s="137"/>
    </row>
    <row r="51" spans="1:6" ht="76.5" outlineLevel="1" x14ac:dyDescent="0.2">
      <c r="A51" s="103" t="s">
        <v>46</v>
      </c>
      <c r="B51" s="141" t="s">
        <v>189</v>
      </c>
      <c r="C51" s="142" t="s">
        <v>2</v>
      </c>
      <c r="D51" s="143">
        <v>56</v>
      </c>
      <c r="E51" s="138"/>
      <c r="F51" s="137"/>
    </row>
    <row r="52" spans="1:6" x14ac:dyDescent="0.2">
      <c r="A52" s="149"/>
      <c r="B52" s="150" t="s">
        <v>190</v>
      </c>
      <c r="C52" s="151"/>
      <c r="D52" s="152"/>
      <c r="E52" s="153"/>
      <c r="F52" s="140"/>
    </row>
    <row r="53" spans="1:6" ht="178.5" outlineLevel="1" x14ac:dyDescent="0.2">
      <c r="A53" s="103" t="s">
        <v>47</v>
      </c>
      <c r="B53" s="141" t="s">
        <v>191</v>
      </c>
      <c r="C53" s="142" t="s">
        <v>2</v>
      </c>
      <c r="D53" s="143">
        <v>56</v>
      </c>
      <c r="E53" s="138"/>
      <c r="F53" s="137"/>
    </row>
    <row r="54" spans="1:6" x14ac:dyDescent="0.2">
      <c r="A54" s="149"/>
      <c r="B54" s="150" t="s">
        <v>192</v>
      </c>
      <c r="C54" s="151"/>
      <c r="D54" s="152"/>
      <c r="E54" s="153"/>
      <c r="F54" s="140"/>
    </row>
    <row r="55" spans="1:6" ht="76.5" outlineLevel="1" x14ac:dyDescent="0.2">
      <c r="A55" s="103" t="s">
        <v>113</v>
      </c>
      <c r="B55" s="141" t="s">
        <v>193</v>
      </c>
      <c r="C55" s="142" t="s">
        <v>2</v>
      </c>
      <c r="D55" s="143">
        <v>3</v>
      </c>
      <c r="E55" s="138"/>
      <c r="F55" s="137"/>
    </row>
    <row r="56" spans="1:6" ht="89.25" outlineLevel="1" x14ac:dyDescent="0.2">
      <c r="A56" s="103" t="s">
        <v>133</v>
      </c>
      <c r="B56" s="141" t="s">
        <v>194</v>
      </c>
      <c r="C56" s="142" t="s">
        <v>2</v>
      </c>
      <c r="D56" s="143">
        <v>1</v>
      </c>
      <c r="E56" s="138"/>
      <c r="F56" s="137"/>
    </row>
    <row r="57" spans="1:6" ht="89.25" outlineLevel="1" x14ac:dyDescent="0.2">
      <c r="A57" s="103" t="s">
        <v>134</v>
      </c>
      <c r="B57" s="141" t="s">
        <v>195</v>
      </c>
      <c r="C57" s="142" t="s">
        <v>2</v>
      </c>
      <c r="D57" s="143">
        <v>6</v>
      </c>
      <c r="E57" s="138"/>
      <c r="F57" s="137"/>
    </row>
    <row r="58" spans="1:6" ht="153" outlineLevel="1" x14ac:dyDescent="0.2">
      <c r="A58" s="103" t="s">
        <v>48</v>
      </c>
      <c r="B58" s="141" t="s">
        <v>196</v>
      </c>
      <c r="C58" s="142" t="s">
        <v>2</v>
      </c>
      <c r="D58" s="143">
        <v>7</v>
      </c>
      <c r="E58" s="138"/>
      <c r="F58" s="137"/>
    </row>
    <row r="59" spans="1:6" ht="38.25" outlineLevel="1" x14ac:dyDescent="0.2">
      <c r="A59" s="103" t="s">
        <v>49</v>
      </c>
      <c r="B59" s="141" t="s">
        <v>197</v>
      </c>
      <c r="C59" s="142" t="s">
        <v>2</v>
      </c>
      <c r="D59" s="143">
        <v>3</v>
      </c>
      <c r="E59" s="138"/>
      <c r="F59" s="137"/>
    </row>
    <row r="60" spans="1:6" x14ac:dyDescent="0.2">
      <c r="A60" s="157"/>
      <c r="B60" s="158" t="s">
        <v>198</v>
      </c>
      <c r="C60" s="157"/>
      <c r="D60" s="157"/>
      <c r="E60" s="159"/>
      <c r="F60" s="145"/>
    </row>
    <row r="61" spans="1:6" x14ac:dyDescent="0.2">
      <c r="A61" s="149"/>
      <c r="B61" s="150" t="s">
        <v>199</v>
      </c>
      <c r="C61" s="151"/>
      <c r="D61" s="152"/>
      <c r="E61" s="153"/>
      <c r="F61" s="140"/>
    </row>
    <row r="62" spans="1:6" ht="153" outlineLevel="1" x14ac:dyDescent="0.2">
      <c r="A62" s="103" t="s">
        <v>99</v>
      </c>
      <c r="B62" s="141" t="s">
        <v>200</v>
      </c>
      <c r="C62" s="142" t="s">
        <v>98</v>
      </c>
      <c r="D62" s="143">
        <v>1</v>
      </c>
      <c r="E62" s="138"/>
      <c r="F62" s="137"/>
    </row>
    <row r="63" spans="1:6" ht="63.75" outlineLevel="1" x14ac:dyDescent="0.2">
      <c r="A63" s="103" t="s">
        <v>100</v>
      </c>
      <c r="B63" s="141" t="s">
        <v>201</v>
      </c>
      <c r="C63" s="142" t="s">
        <v>1</v>
      </c>
      <c r="D63" s="143">
        <v>473.61</v>
      </c>
      <c r="E63" s="138"/>
      <c r="F63" s="137"/>
    </row>
    <row r="64" spans="1:6" ht="63.75" outlineLevel="1" x14ac:dyDescent="0.2">
      <c r="A64" s="103" t="s">
        <v>101</v>
      </c>
      <c r="B64" s="141" t="s">
        <v>202</v>
      </c>
      <c r="C64" s="142" t="s">
        <v>95</v>
      </c>
      <c r="D64" s="143">
        <v>739.62</v>
      </c>
      <c r="E64" s="138"/>
      <c r="F64" s="137"/>
    </row>
    <row r="65" spans="1:6" ht="76.5" outlineLevel="1" x14ac:dyDescent="0.2">
      <c r="A65" s="103" t="s">
        <v>126</v>
      </c>
      <c r="B65" s="141" t="s">
        <v>203</v>
      </c>
      <c r="C65" s="142" t="s">
        <v>95</v>
      </c>
      <c r="D65" s="143">
        <v>6.89</v>
      </c>
      <c r="E65" s="138"/>
      <c r="F65" s="137"/>
    </row>
    <row r="66" spans="1:6" ht="63.75" outlineLevel="1" x14ac:dyDescent="0.2">
      <c r="A66" s="103" t="s">
        <v>102</v>
      </c>
      <c r="B66" s="141" t="s">
        <v>204</v>
      </c>
      <c r="C66" s="142" t="s">
        <v>2</v>
      </c>
      <c r="D66" s="143">
        <v>3</v>
      </c>
      <c r="E66" s="138"/>
      <c r="F66" s="137"/>
    </row>
    <row r="67" spans="1:6" ht="140.25" outlineLevel="1" x14ac:dyDescent="0.2">
      <c r="A67" s="103" t="s">
        <v>127</v>
      </c>
      <c r="B67" s="141" t="s">
        <v>205</v>
      </c>
      <c r="C67" s="142" t="s">
        <v>2</v>
      </c>
      <c r="D67" s="143">
        <v>7</v>
      </c>
      <c r="E67" s="138"/>
      <c r="F67" s="137"/>
    </row>
    <row r="68" spans="1:6" x14ac:dyDescent="0.2">
      <c r="A68" s="149"/>
      <c r="B68" s="150" t="s">
        <v>157</v>
      </c>
      <c r="C68" s="151"/>
      <c r="D68" s="152"/>
      <c r="E68" s="153"/>
      <c r="F68" s="140"/>
    </row>
    <row r="69" spans="1:6" ht="127.5" outlineLevel="1" x14ac:dyDescent="0.2">
      <c r="A69" s="103" t="s">
        <v>50</v>
      </c>
      <c r="B69" s="141" t="s">
        <v>206</v>
      </c>
      <c r="C69" s="142" t="s">
        <v>51</v>
      </c>
      <c r="D69" s="143">
        <v>3451.91</v>
      </c>
      <c r="E69" s="138"/>
      <c r="F69" s="137"/>
    </row>
    <row r="70" spans="1:6" ht="242.25" outlineLevel="1" x14ac:dyDescent="0.2">
      <c r="A70" s="103" t="s">
        <v>52</v>
      </c>
      <c r="B70" s="141" t="s">
        <v>207</v>
      </c>
      <c r="C70" s="142" t="s">
        <v>53</v>
      </c>
      <c r="D70" s="143">
        <v>1444.48</v>
      </c>
      <c r="E70" s="138"/>
      <c r="F70" s="137"/>
    </row>
    <row r="71" spans="1:6" ht="114.75" outlineLevel="1" x14ac:dyDescent="0.2">
      <c r="A71" s="103" t="s">
        <v>92</v>
      </c>
      <c r="B71" s="141" t="s">
        <v>208</v>
      </c>
      <c r="C71" s="142" t="s">
        <v>51</v>
      </c>
      <c r="D71" s="143">
        <v>3451.91</v>
      </c>
      <c r="E71" s="138"/>
      <c r="F71" s="137"/>
    </row>
    <row r="72" spans="1:6" ht="140.25" outlineLevel="1" x14ac:dyDescent="0.2">
      <c r="A72" s="103" t="s">
        <v>209</v>
      </c>
      <c r="B72" s="141" t="s">
        <v>210</v>
      </c>
      <c r="C72" s="142" t="s">
        <v>53</v>
      </c>
      <c r="D72" s="143">
        <v>591.25</v>
      </c>
      <c r="E72" s="138"/>
      <c r="F72" s="137"/>
    </row>
    <row r="73" spans="1:6" ht="140.25" outlineLevel="1" x14ac:dyDescent="0.2">
      <c r="A73" s="103" t="s">
        <v>130</v>
      </c>
      <c r="B73" s="141" t="s">
        <v>211</v>
      </c>
      <c r="C73" s="142" t="s">
        <v>53</v>
      </c>
      <c r="D73" s="143">
        <v>44.82</v>
      </c>
      <c r="E73" s="138"/>
      <c r="F73" s="137"/>
    </row>
    <row r="74" spans="1:6" ht="306" outlineLevel="1" x14ac:dyDescent="0.2">
      <c r="A74" s="103" t="s">
        <v>54</v>
      </c>
      <c r="B74" s="141" t="s">
        <v>269</v>
      </c>
      <c r="C74" s="142" t="s">
        <v>53</v>
      </c>
      <c r="D74" s="143">
        <v>393.2</v>
      </c>
      <c r="E74" s="138"/>
      <c r="F74" s="137"/>
    </row>
    <row r="75" spans="1:6" ht="153" outlineLevel="1" x14ac:dyDescent="0.2">
      <c r="A75" s="103" t="s">
        <v>93</v>
      </c>
      <c r="B75" s="141" t="s">
        <v>212</v>
      </c>
      <c r="C75" s="142" t="s">
        <v>51</v>
      </c>
      <c r="D75" s="143">
        <v>3460.64</v>
      </c>
      <c r="E75" s="138"/>
      <c r="F75" s="137"/>
    </row>
    <row r="76" spans="1:6" ht="76.5" outlineLevel="1" x14ac:dyDescent="0.2">
      <c r="A76" s="103" t="s">
        <v>55</v>
      </c>
      <c r="B76" s="141" t="s">
        <v>213</v>
      </c>
      <c r="C76" s="142" t="s">
        <v>56</v>
      </c>
      <c r="D76" s="143">
        <v>11688.55</v>
      </c>
      <c r="E76" s="138"/>
      <c r="F76" s="137"/>
    </row>
    <row r="77" spans="1:6" x14ac:dyDescent="0.2">
      <c r="A77" s="149"/>
      <c r="B77" s="150" t="s">
        <v>214</v>
      </c>
      <c r="C77" s="151"/>
      <c r="D77" s="152"/>
      <c r="E77" s="153"/>
      <c r="F77" s="140"/>
    </row>
    <row r="78" spans="1:6" ht="409.5" outlineLevel="1" x14ac:dyDescent="0.2">
      <c r="A78" s="103" t="s">
        <v>57</v>
      </c>
      <c r="B78" s="141" t="s">
        <v>215</v>
      </c>
      <c r="C78" s="142" t="s">
        <v>51</v>
      </c>
      <c r="D78" s="143">
        <v>1986.43</v>
      </c>
      <c r="E78" s="138"/>
      <c r="F78" s="137"/>
    </row>
    <row r="79" spans="1:6" ht="89.25" outlineLevel="1" x14ac:dyDescent="0.2">
      <c r="A79" s="103" t="s">
        <v>58</v>
      </c>
      <c r="B79" s="141" t="s">
        <v>216</v>
      </c>
      <c r="C79" s="142" t="s">
        <v>62</v>
      </c>
      <c r="D79" s="143">
        <v>51.68</v>
      </c>
      <c r="E79" s="138"/>
      <c r="F79" s="137"/>
    </row>
    <row r="80" spans="1:6" ht="216.75" outlineLevel="1" x14ac:dyDescent="0.2">
      <c r="A80" s="103" t="s">
        <v>60</v>
      </c>
      <c r="B80" s="141" t="s">
        <v>217</v>
      </c>
      <c r="C80" s="142" t="s">
        <v>51</v>
      </c>
      <c r="D80" s="143">
        <v>14.4</v>
      </c>
      <c r="E80" s="138"/>
      <c r="F80" s="137"/>
    </row>
    <row r="81" spans="1:6" ht="63.75" outlineLevel="1" x14ac:dyDescent="0.2">
      <c r="A81" s="103" t="s">
        <v>61</v>
      </c>
      <c r="B81" s="141" t="s">
        <v>218</v>
      </c>
      <c r="C81" s="142" t="s">
        <v>51</v>
      </c>
      <c r="D81" s="143">
        <v>4373.57</v>
      </c>
      <c r="E81" s="138"/>
      <c r="F81" s="137"/>
    </row>
    <row r="82" spans="1:6" x14ac:dyDescent="0.2">
      <c r="A82" s="149"/>
      <c r="B82" s="150" t="s">
        <v>219</v>
      </c>
      <c r="C82" s="151"/>
      <c r="D82" s="152"/>
      <c r="E82" s="153"/>
      <c r="F82" s="140"/>
    </row>
    <row r="83" spans="1:6" ht="178.5" outlineLevel="1" x14ac:dyDescent="0.2">
      <c r="A83" s="103" t="s">
        <v>63</v>
      </c>
      <c r="B83" s="141" t="s">
        <v>220</v>
      </c>
      <c r="C83" s="142" t="s">
        <v>62</v>
      </c>
      <c r="D83" s="143">
        <v>443.44</v>
      </c>
      <c r="E83" s="138"/>
      <c r="F83" s="137"/>
    </row>
    <row r="84" spans="1:6" ht="191.25" outlineLevel="1" x14ac:dyDescent="0.2">
      <c r="A84" s="103" t="s">
        <v>141</v>
      </c>
      <c r="B84" s="141" t="s">
        <v>221</v>
      </c>
      <c r="C84" s="142" t="s">
        <v>1</v>
      </c>
      <c r="D84" s="143">
        <v>140.54</v>
      </c>
      <c r="E84" s="138"/>
      <c r="F84" s="137"/>
    </row>
    <row r="85" spans="1:6" ht="204" outlineLevel="1" x14ac:dyDescent="0.2">
      <c r="A85" s="103" t="s">
        <v>142</v>
      </c>
      <c r="B85" s="141" t="s">
        <v>222</v>
      </c>
      <c r="C85" s="142" t="s">
        <v>1</v>
      </c>
      <c r="D85" s="143">
        <v>50.6</v>
      </c>
      <c r="E85" s="138"/>
      <c r="F85" s="137"/>
    </row>
    <row r="86" spans="1:6" x14ac:dyDescent="0.2">
      <c r="A86" s="149"/>
      <c r="B86" s="150" t="s">
        <v>223</v>
      </c>
      <c r="C86" s="151"/>
      <c r="D86" s="152"/>
      <c r="E86" s="153"/>
      <c r="F86" s="140"/>
    </row>
    <row r="87" spans="1:6" ht="280.5" x14ac:dyDescent="0.2">
      <c r="A87" s="103" t="s">
        <v>64</v>
      </c>
      <c r="B87" s="141" t="s">
        <v>224</v>
      </c>
      <c r="C87" s="142" t="s">
        <v>95</v>
      </c>
      <c r="D87" s="143">
        <v>790.08</v>
      </c>
      <c r="E87" s="138"/>
      <c r="F87" s="137"/>
    </row>
    <row r="88" spans="1:6" ht="204" x14ac:dyDescent="0.2">
      <c r="A88" s="103" t="s">
        <v>65</v>
      </c>
      <c r="B88" s="141" t="s">
        <v>225</v>
      </c>
      <c r="C88" s="142" t="s">
        <v>95</v>
      </c>
      <c r="D88" s="143">
        <v>42.89</v>
      </c>
      <c r="E88" s="138"/>
      <c r="F88" s="137"/>
    </row>
    <row r="89" spans="1:6" ht="255" x14ac:dyDescent="0.2">
      <c r="A89" s="103" t="s">
        <v>140</v>
      </c>
      <c r="B89" s="141" t="s">
        <v>226</v>
      </c>
      <c r="C89" s="142" t="s">
        <v>95</v>
      </c>
      <c r="D89" s="143">
        <v>190.82</v>
      </c>
      <c r="E89" s="138"/>
      <c r="F89" s="137"/>
    </row>
    <row r="90" spans="1:6" x14ac:dyDescent="0.2">
      <c r="A90" s="149"/>
      <c r="B90" s="150" t="s">
        <v>227</v>
      </c>
      <c r="C90" s="151"/>
      <c r="D90" s="152"/>
      <c r="E90" s="153"/>
      <c r="F90" s="140"/>
    </row>
    <row r="91" spans="1:6" ht="127.5" outlineLevel="1" x14ac:dyDescent="0.2">
      <c r="A91" s="103" t="s">
        <v>103</v>
      </c>
      <c r="B91" s="141" t="s">
        <v>228</v>
      </c>
      <c r="C91" s="142" t="s">
        <v>39</v>
      </c>
      <c r="D91" s="143">
        <v>95.14</v>
      </c>
      <c r="E91" s="138"/>
      <c r="F91" s="137"/>
    </row>
    <row r="92" spans="1:6" ht="216.75" outlineLevel="1" x14ac:dyDescent="0.2">
      <c r="A92" s="103" t="s">
        <v>104</v>
      </c>
      <c r="B92" s="141" t="s">
        <v>229</v>
      </c>
      <c r="C92" s="142" t="s">
        <v>39</v>
      </c>
      <c r="D92" s="143">
        <v>329.03</v>
      </c>
      <c r="E92" s="138"/>
      <c r="F92" s="137"/>
    </row>
    <row r="93" spans="1:6" x14ac:dyDescent="0.2">
      <c r="A93" s="149"/>
      <c r="B93" s="150" t="s">
        <v>230</v>
      </c>
      <c r="C93" s="151"/>
      <c r="D93" s="152"/>
      <c r="E93" s="153"/>
      <c r="F93" s="140"/>
    </row>
    <row r="94" spans="1:6" ht="63.75" outlineLevel="1" x14ac:dyDescent="0.2">
      <c r="A94" s="103" t="s">
        <v>66</v>
      </c>
      <c r="B94" s="141" t="s">
        <v>231</v>
      </c>
      <c r="C94" s="142" t="s">
        <v>62</v>
      </c>
      <c r="D94" s="143">
        <v>443.44</v>
      </c>
      <c r="E94" s="138"/>
      <c r="F94" s="137"/>
    </row>
    <row r="95" spans="1:6" ht="114.75" outlineLevel="1" x14ac:dyDescent="0.2">
      <c r="A95" s="103" t="s">
        <v>67</v>
      </c>
      <c r="B95" s="141" t="s">
        <v>232</v>
      </c>
      <c r="C95" s="142" t="s">
        <v>51</v>
      </c>
      <c r="D95" s="143">
        <v>236.49</v>
      </c>
      <c r="E95" s="138"/>
      <c r="F95" s="137"/>
    </row>
    <row r="96" spans="1:6" ht="114.75" outlineLevel="1" x14ac:dyDescent="0.2">
      <c r="A96" s="103" t="s">
        <v>68</v>
      </c>
      <c r="B96" s="141" t="s">
        <v>233</v>
      </c>
      <c r="C96" s="142" t="s">
        <v>1</v>
      </c>
      <c r="D96" s="143">
        <v>287.51</v>
      </c>
      <c r="E96" s="138"/>
      <c r="F96" s="137"/>
    </row>
    <row r="97" spans="1:6" ht="76.5" outlineLevel="1" x14ac:dyDescent="0.2">
      <c r="A97" s="103" t="s">
        <v>69</v>
      </c>
      <c r="B97" s="141" t="s">
        <v>234</v>
      </c>
      <c r="C97" s="142" t="s">
        <v>59</v>
      </c>
      <c r="D97" s="143">
        <v>26</v>
      </c>
      <c r="E97" s="138"/>
      <c r="F97" s="137"/>
    </row>
    <row r="98" spans="1:6" ht="76.5" outlineLevel="1" x14ac:dyDescent="0.2">
      <c r="A98" s="103" t="s">
        <v>70</v>
      </c>
      <c r="B98" s="141" t="s">
        <v>235</v>
      </c>
      <c r="C98" s="142" t="s">
        <v>59</v>
      </c>
      <c r="D98" s="143">
        <v>21</v>
      </c>
      <c r="E98" s="138"/>
      <c r="F98" s="137"/>
    </row>
    <row r="99" spans="1:6" ht="76.5" outlineLevel="1" x14ac:dyDescent="0.2">
      <c r="A99" s="103" t="s">
        <v>71</v>
      </c>
      <c r="B99" s="141" t="s">
        <v>236</v>
      </c>
      <c r="C99" s="142" t="s">
        <v>51</v>
      </c>
      <c r="D99" s="143">
        <v>190.82</v>
      </c>
      <c r="E99" s="138"/>
      <c r="F99" s="137"/>
    </row>
    <row r="100" spans="1:6" ht="63.75" outlineLevel="1" x14ac:dyDescent="0.2">
      <c r="A100" s="103" t="s">
        <v>72</v>
      </c>
      <c r="B100" s="141" t="s">
        <v>237</v>
      </c>
      <c r="C100" s="142" t="s">
        <v>59</v>
      </c>
      <c r="D100" s="143">
        <v>5</v>
      </c>
      <c r="E100" s="138"/>
      <c r="F100" s="137"/>
    </row>
    <row r="101" spans="1:6" ht="63.75" outlineLevel="1" x14ac:dyDescent="0.2">
      <c r="A101" s="103" t="s">
        <v>114</v>
      </c>
      <c r="B101" s="141" t="s">
        <v>238</v>
      </c>
      <c r="C101" s="142" t="s">
        <v>59</v>
      </c>
      <c r="D101" s="143">
        <v>4</v>
      </c>
      <c r="E101" s="138"/>
      <c r="F101" s="137"/>
    </row>
    <row r="102" spans="1:6" ht="63.75" outlineLevel="1" x14ac:dyDescent="0.2">
      <c r="A102" s="103" t="s">
        <v>73</v>
      </c>
      <c r="B102" s="141" t="s">
        <v>239</v>
      </c>
      <c r="C102" s="142" t="s">
        <v>59</v>
      </c>
      <c r="D102" s="143">
        <v>16</v>
      </c>
      <c r="E102" s="138"/>
      <c r="F102" s="137"/>
    </row>
    <row r="103" spans="1:6" ht="102" outlineLevel="1" x14ac:dyDescent="0.2">
      <c r="A103" s="103" t="s">
        <v>111</v>
      </c>
      <c r="B103" s="141" t="s">
        <v>240</v>
      </c>
      <c r="C103" s="142" t="s">
        <v>59</v>
      </c>
      <c r="D103" s="143">
        <v>9</v>
      </c>
      <c r="E103" s="138"/>
      <c r="F103" s="137"/>
    </row>
    <row r="104" spans="1:6" ht="102" outlineLevel="1" x14ac:dyDescent="0.2">
      <c r="A104" s="103" t="s">
        <v>131</v>
      </c>
      <c r="B104" s="141" t="s">
        <v>241</v>
      </c>
      <c r="C104" s="142" t="s">
        <v>2</v>
      </c>
      <c r="D104" s="143">
        <v>2</v>
      </c>
      <c r="E104" s="138"/>
      <c r="F104" s="137"/>
    </row>
    <row r="105" spans="1:6" x14ac:dyDescent="0.2">
      <c r="A105" s="149"/>
      <c r="B105" s="150" t="s">
        <v>242</v>
      </c>
      <c r="C105" s="151"/>
      <c r="D105" s="152"/>
      <c r="E105" s="153"/>
      <c r="F105" s="140"/>
    </row>
    <row r="106" spans="1:6" ht="51" outlineLevel="1" x14ac:dyDescent="0.2">
      <c r="A106" s="103" t="s">
        <v>152</v>
      </c>
      <c r="B106" s="141" t="s">
        <v>243</v>
      </c>
      <c r="C106" s="142" t="s">
        <v>2</v>
      </c>
      <c r="D106" s="143">
        <v>12</v>
      </c>
      <c r="E106" s="138"/>
      <c r="F106" s="137"/>
    </row>
    <row r="107" spans="1:6" x14ac:dyDescent="0.2">
      <c r="A107" s="160"/>
      <c r="B107" s="161" t="s">
        <v>244</v>
      </c>
      <c r="C107" s="160"/>
      <c r="D107" s="160"/>
      <c r="E107" s="162"/>
      <c r="F107" s="146"/>
    </row>
    <row r="108" spans="1:6" x14ac:dyDescent="0.2">
      <c r="A108" s="149"/>
      <c r="B108" s="150" t="s">
        <v>157</v>
      </c>
      <c r="C108" s="151"/>
      <c r="D108" s="152"/>
      <c r="E108" s="153"/>
      <c r="F108" s="140"/>
    </row>
    <row r="109" spans="1:6" ht="51" outlineLevel="1" x14ac:dyDescent="0.2">
      <c r="A109" s="103" t="s">
        <v>74</v>
      </c>
      <c r="B109" s="141" t="s">
        <v>245</v>
      </c>
      <c r="C109" s="142" t="s">
        <v>39</v>
      </c>
      <c r="D109" s="143">
        <v>34.380000000000003</v>
      </c>
      <c r="E109" s="138"/>
      <c r="F109" s="137"/>
    </row>
    <row r="110" spans="1:6" ht="51" outlineLevel="1" x14ac:dyDescent="0.2">
      <c r="A110" s="103" t="s">
        <v>75</v>
      </c>
      <c r="B110" s="141" t="s">
        <v>246</v>
      </c>
      <c r="C110" s="142" t="s">
        <v>39</v>
      </c>
      <c r="D110" s="143">
        <v>32.93</v>
      </c>
      <c r="E110" s="138"/>
      <c r="F110" s="137"/>
    </row>
    <row r="111" spans="1:6" x14ac:dyDescent="0.2">
      <c r="A111" s="149"/>
      <c r="B111" s="150" t="s">
        <v>247</v>
      </c>
      <c r="C111" s="151"/>
      <c r="D111" s="152"/>
      <c r="E111" s="153"/>
      <c r="F111" s="140"/>
    </row>
    <row r="112" spans="1:6" ht="63.75" outlineLevel="1" x14ac:dyDescent="0.2">
      <c r="A112" s="103" t="s">
        <v>76</v>
      </c>
      <c r="B112" s="141" t="s">
        <v>248</v>
      </c>
      <c r="C112" s="142" t="s">
        <v>2</v>
      </c>
      <c r="D112" s="143">
        <v>12</v>
      </c>
      <c r="E112" s="138"/>
      <c r="F112" s="137"/>
    </row>
    <row r="113" spans="1:6" ht="51" outlineLevel="1" x14ac:dyDescent="0.2">
      <c r="A113" s="103" t="s">
        <v>77</v>
      </c>
      <c r="B113" s="141" t="s">
        <v>249</v>
      </c>
      <c r="C113" s="142" t="s">
        <v>2</v>
      </c>
      <c r="D113" s="143">
        <v>14</v>
      </c>
      <c r="E113" s="138"/>
      <c r="F113" s="137"/>
    </row>
    <row r="114" spans="1:6" ht="89.25" outlineLevel="1" x14ac:dyDescent="0.2">
      <c r="A114" s="103" t="s">
        <v>78</v>
      </c>
      <c r="B114" s="141" t="s">
        <v>250</v>
      </c>
      <c r="C114" s="142" t="s">
        <v>2</v>
      </c>
      <c r="D114" s="143">
        <v>1</v>
      </c>
      <c r="E114" s="138"/>
      <c r="F114" s="137"/>
    </row>
    <row r="115" spans="1:6" x14ac:dyDescent="0.2">
      <c r="A115" s="149"/>
      <c r="B115" s="150" t="s">
        <v>251</v>
      </c>
      <c r="C115" s="151"/>
      <c r="D115" s="152"/>
      <c r="E115" s="153"/>
      <c r="F115" s="140"/>
    </row>
    <row r="116" spans="1:6" ht="76.5" outlineLevel="1" x14ac:dyDescent="0.2">
      <c r="A116" s="103" t="s">
        <v>252</v>
      </c>
      <c r="B116" s="141" t="s">
        <v>253</v>
      </c>
      <c r="C116" s="142" t="s">
        <v>2</v>
      </c>
      <c r="D116" s="143">
        <v>12</v>
      </c>
      <c r="E116" s="138"/>
      <c r="F116" s="137"/>
    </row>
    <row r="117" spans="1:6" ht="51" outlineLevel="1" x14ac:dyDescent="0.2">
      <c r="A117" s="103" t="s">
        <v>79</v>
      </c>
      <c r="B117" s="141" t="s">
        <v>254</v>
      </c>
      <c r="C117" s="142" t="s">
        <v>2</v>
      </c>
      <c r="D117" s="143">
        <v>12</v>
      </c>
      <c r="E117" s="138"/>
      <c r="F117" s="137"/>
    </row>
    <row r="118" spans="1:6" ht="267.75" outlineLevel="1" x14ac:dyDescent="0.2">
      <c r="A118" s="103" t="s">
        <v>80</v>
      </c>
      <c r="B118" s="141" t="s">
        <v>255</v>
      </c>
      <c r="C118" s="142" t="s">
        <v>2</v>
      </c>
      <c r="D118" s="143">
        <v>12</v>
      </c>
      <c r="E118" s="138"/>
      <c r="F118" s="137"/>
    </row>
    <row r="119" spans="1:6" ht="51" outlineLevel="1" x14ac:dyDescent="0.2">
      <c r="A119" s="103" t="s">
        <v>81</v>
      </c>
      <c r="B119" s="141" t="s">
        <v>256</v>
      </c>
      <c r="C119" s="142" t="s">
        <v>2</v>
      </c>
      <c r="D119" s="143">
        <v>1</v>
      </c>
      <c r="E119" s="138"/>
      <c r="F119" s="137"/>
    </row>
    <row r="120" spans="1:6" ht="51" outlineLevel="1" x14ac:dyDescent="0.2">
      <c r="A120" s="103" t="s">
        <v>82</v>
      </c>
      <c r="B120" s="141" t="s">
        <v>257</v>
      </c>
      <c r="C120" s="142" t="s">
        <v>2</v>
      </c>
      <c r="D120" s="143">
        <v>1</v>
      </c>
      <c r="E120" s="138"/>
      <c r="F120" s="137"/>
    </row>
    <row r="121" spans="1:6" ht="102" outlineLevel="1" x14ac:dyDescent="0.2">
      <c r="A121" s="103" t="s">
        <v>83</v>
      </c>
      <c r="B121" s="141" t="s">
        <v>258</v>
      </c>
      <c r="C121" s="142" t="s">
        <v>1</v>
      </c>
      <c r="D121" s="143">
        <v>321.33999999999997</v>
      </c>
      <c r="E121" s="138"/>
      <c r="F121" s="137"/>
    </row>
    <row r="122" spans="1:6" ht="102" outlineLevel="1" x14ac:dyDescent="0.2">
      <c r="A122" s="103" t="s">
        <v>84</v>
      </c>
      <c r="B122" s="141" t="s">
        <v>259</v>
      </c>
      <c r="C122" s="142" t="s">
        <v>1</v>
      </c>
      <c r="D122" s="143">
        <v>391.2</v>
      </c>
      <c r="E122" s="138"/>
      <c r="F122" s="137"/>
    </row>
    <row r="123" spans="1:6" ht="114.75" outlineLevel="1" x14ac:dyDescent="0.2">
      <c r="A123" s="103" t="s">
        <v>85</v>
      </c>
      <c r="B123" s="141" t="s">
        <v>260</v>
      </c>
      <c r="C123" s="142" t="s">
        <v>1</v>
      </c>
      <c r="D123" s="143">
        <v>321.33999999999997</v>
      </c>
      <c r="E123" s="138"/>
      <c r="F123" s="137"/>
    </row>
    <row r="124" spans="1:6" ht="38.25" outlineLevel="1" x14ac:dyDescent="0.2">
      <c r="A124" s="103" t="s">
        <v>86</v>
      </c>
      <c r="B124" s="141" t="s">
        <v>261</v>
      </c>
      <c r="C124" s="142" t="s">
        <v>107</v>
      </c>
      <c r="D124" s="143">
        <v>1</v>
      </c>
      <c r="E124" s="138"/>
      <c r="F124" s="137"/>
    </row>
    <row r="125" spans="1:6" ht="38.25" outlineLevel="1" x14ac:dyDescent="0.2">
      <c r="A125" s="103" t="s">
        <v>88</v>
      </c>
      <c r="B125" s="141" t="s">
        <v>262</v>
      </c>
      <c r="C125" s="142" t="s">
        <v>87</v>
      </c>
      <c r="D125" s="143">
        <v>1</v>
      </c>
      <c r="E125" s="138"/>
      <c r="F125" s="137"/>
    </row>
    <row r="126" spans="1:6" ht="38.25" outlineLevel="1" x14ac:dyDescent="0.2">
      <c r="A126" s="103" t="s">
        <v>89</v>
      </c>
      <c r="B126" s="141" t="s">
        <v>263</v>
      </c>
      <c r="C126" s="142" t="s">
        <v>87</v>
      </c>
      <c r="D126" s="143">
        <v>1</v>
      </c>
      <c r="E126" s="138"/>
      <c r="F126" s="137"/>
    </row>
    <row r="127" spans="1:6" ht="63.75" outlineLevel="1" x14ac:dyDescent="0.2">
      <c r="A127" s="103" t="s">
        <v>106</v>
      </c>
      <c r="B127" s="141" t="s">
        <v>264</v>
      </c>
      <c r="C127" s="142" t="s">
        <v>2</v>
      </c>
      <c r="D127" s="143">
        <v>36</v>
      </c>
      <c r="E127" s="138"/>
      <c r="F127" s="137"/>
    </row>
    <row r="128" spans="1:6" ht="63.75" outlineLevel="1" x14ac:dyDescent="0.2">
      <c r="A128" s="103" t="s">
        <v>108</v>
      </c>
      <c r="B128" s="141" t="s">
        <v>265</v>
      </c>
      <c r="C128" s="142" t="s">
        <v>2</v>
      </c>
      <c r="D128" s="143">
        <v>12</v>
      </c>
      <c r="E128" s="138"/>
      <c r="F128" s="137"/>
    </row>
    <row r="129" spans="1:12" ht="63.75" outlineLevel="1" x14ac:dyDescent="0.2">
      <c r="A129" s="103" t="s">
        <v>109</v>
      </c>
      <c r="B129" s="141" t="s">
        <v>266</v>
      </c>
      <c r="C129" s="142" t="s">
        <v>2</v>
      </c>
      <c r="D129" s="143">
        <v>1</v>
      </c>
      <c r="E129" s="138"/>
      <c r="F129" s="137"/>
    </row>
    <row r="130" spans="1:12" s="89" customFormat="1" x14ac:dyDescent="0.2">
      <c r="A130" s="165"/>
      <c r="B130" s="165"/>
      <c r="C130" s="165"/>
      <c r="D130" s="166"/>
      <c r="E130" s="167"/>
      <c r="F130" s="167"/>
      <c r="G130" s="93"/>
      <c r="H130" s="88"/>
      <c r="I130" s="88"/>
    </row>
    <row r="131" spans="1:12" s="88" customFormat="1" ht="27.75" x14ac:dyDescent="0.2">
      <c r="A131" s="163"/>
      <c r="B131" s="164"/>
      <c r="C131" s="164"/>
      <c r="D131" s="164"/>
      <c r="E131" s="168" t="s">
        <v>90</v>
      </c>
      <c r="F131" s="169">
        <f>F107+F60+F39+F11</f>
        <v>0</v>
      </c>
      <c r="G131" s="96"/>
      <c r="H131" s="90"/>
      <c r="I131" s="90"/>
      <c r="K131" s="94"/>
      <c r="L131" s="92"/>
    </row>
    <row r="132" spans="1:12" s="88" customFormat="1" ht="25.5" customHeight="1" x14ac:dyDescent="0.2">
      <c r="A132" s="178"/>
      <c r="B132" s="179"/>
      <c r="C132" s="180"/>
      <c r="D132" s="184" t="s">
        <v>36</v>
      </c>
      <c r="E132" s="184"/>
      <c r="F132" s="170">
        <f>ROUND((F131*0.16),2)</f>
        <v>0</v>
      </c>
      <c r="G132" s="97"/>
      <c r="H132" s="91"/>
      <c r="I132" s="91"/>
      <c r="K132" s="94"/>
      <c r="L132" s="93"/>
    </row>
    <row r="133" spans="1:12" s="88" customFormat="1" ht="28.5" customHeight="1" x14ac:dyDescent="0.2">
      <c r="A133" s="181"/>
      <c r="B133" s="182"/>
      <c r="C133" s="183"/>
      <c r="D133" s="185" t="s">
        <v>37</v>
      </c>
      <c r="E133" s="185"/>
      <c r="F133" s="171">
        <f>F131+F132</f>
        <v>0</v>
      </c>
      <c r="G133" s="96"/>
      <c r="H133" s="90"/>
      <c r="I133" s="90"/>
      <c r="K133" s="94"/>
      <c r="L133" s="92"/>
    </row>
  </sheetData>
  <autoFilter ref="A9:F129" xr:uid="{4DF24354-C13A-4C57-B60E-21119673107C}"/>
  <mergeCells count="11">
    <mergeCell ref="A6:F6"/>
    <mergeCell ref="A1:F1"/>
    <mergeCell ref="A2:F2"/>
    <mergeCell ref="A3:F3"/>
    <mergeCell ref="A4:E4"/>
    <mergeCell ref="A5:F5"/>
    <mergeCell ref="A7:F7"/>
    <mergeCell ref="A8:F8"/>
    <mergeCell ref="A132:C133"/>
    <mergeCell ref="D132:E132"/>
    <mergeCell ref="D133:E133"/>
  </mergeCells>
  <pageMargins left="0.70866141732283472" right="0.70866141732283472" top="0.74803149606299213" bottom="0.74803149606299213" header="0.31496062992125984" footer="0.31496062992125984"/>
  <pageSetup scale="68"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DD32-61D5-442B-8438-10341BA12991}">
  <sheetPr>
    <pageSetUpPr fitToPage="1"/>
  </sheetPr>
  <dimension ref="A1:AS133"/>
  <sheetViews>
    <sheetView view="pageBreakPreview" zoomScaleNormal="100" zoomScaleSheetLayoutView="100" workbookViewId="0">
      <selection activeCell="J49" sqref="J49"/>
    </sheetView>
  </sheetViews>
  <sheetFormatPr baseColWidth="10" defaultRowHeight="12.75" outlineLevelRow="1" x14ac:dyDescent="0.2"/>
  <cols>
    <col min="2" max="2" width="71.7109375" customWidth="1"/>
    <col min="3" max="4" width="11.5703125" style="98"/>
    <col min="5" max="5" width="11.5703125" style="132"/>
    <col min="6" max="6" width="15.85546875" style="134" customWidth="1"/>
  </cols>
  <sheetData>
    <row r="1" spans="1:45" s="87" customFormat="1" ht="24.75" customHeight="1" x14ac:dyDescent="0.2">
      <c r="A1" s="189" t="s">
        <v>96</v>
      </c>
      <c r="B1" s="190"/>
      <c r="C1" s="190"/>
      <c r="D1" s="190"/>
      <c r="E1" s="190"/>
      <c r="F1" s="191"/>
      <c r="G1" s="95"/>
    </row>
    <row r="2" spans="1:45" s="87" customFormat="1" ht="24.75" customHeight="1" x14ac:dyDescent="0.2">
      <c r="A2" s="192" t="s">
        <v>97</v>
      </c>
      <c r="B2" s="193"/>
      <c r="C2" s="193"/>
      <c r="D2" s="193"/>
      <c r="E2" s="193"/>
      <c r="F2" s="194"/>
      <c r="G2" s="95"/>
    </row>
    <row r="3" spans="1:45" s="87" customFormat="1" ht="24.75" customHeight="1" x14ac:dyDescent="0.2">
      <c r="A3" s="195"/>
      <c r="B3" s="196"/>
      <c r="C3" s="196"/>
      <c r="D3" s="196"/>
      <c r="E3" s="196"/>
      <c r="F3" s="197"/>
      <c r="G3" s="95"/>
    </row>
    <row r="4" spans="1:45" s="88" customFormat="1" ht="24.75" customHeight="1" thickBot="1" x14ac:dyDescent="0.25">
      <c r="A4" s="198" t="s">
        <v>268</v>
      </c>
      <c r="B4" s="199"/>
      <c r="C4" s="199"/>
      <c r="D4" s="199"/>
      <c r="E4" s="199"/>
      <c r="F4" s="133" t="s">
        <v>270</v>
      </c>
      <c r="G4" s="93"/>
    </row>
    <row r="5" spans="1:45" s="89" customFormat="1" ht="16.5" customHeight="1" x14ac:dyDescent="0.2">
      <c r="A5" s="200" t="s">
        <v>30</v>
      </c>
      <c r="B5" s="201"/>
      <c r="C5" s="201"/>
      <c r="D5" s="201"/>
      <c r="E5" s="201"/>
      <c r="F5" s="202"/>
      <c r="G5" s="93"/>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row>
    <row r="6" spans="1:45" s="89" customFormat="1" ht="33" customHeight="1" collapsed="1" x14ac:dyDescent="0.2">
      <c r="A6" s="186" t="s">
        <v>132</v>
      </c>
      <c r="B6" s="187"/>
      <c r="C6" s="187"/>
      <c r="D6" s="187"/>
      <c r="E6" s="187"/>
      <c r="F6" s="188"/>
      <c r="G6" s="93"/>
      <c r="H6" s="88"/>
      <c r="I6" s="88"/>
      <c r="J6" s="88"/>
      <c r="K6" s="88"/>
      <c r="L6" s="88"/>
      <c r="M6" s="88"/>
      <c r="N6" s="88"/>
      <c r="O6" s="88"/>
      <c r="P6" s="88"/>
      <c r="Q6" s="88"/>
      <c r="R6" s="88"/>
      <c r="S6" s="88"/>
      <c r="T6" s="88"/>
      <c r="U6" s="88"/>
    </row>
    <row r="7" spans="1:45" s="89" customFormat="1" ht="15.75" customHeight="1" x14ac:dyDescent="0.2">
      <c r="A7" s="172" t="s">
        <v>31</v>
      </c>
      <c r="B7" s="173"/>
      <c r="C7" s="173"/>
      <c r="D7" s="173"/>
      <c r="E7" s="173"/>
      <c r="F7" s="174"/>
      <c r="G7" s="93"/>
      <c r="H7" s="88"/>
      <c r="I7" s="88"/>
      <c r="J7" s="88"/>
      <c r="K7" s="88"/>
      <c r="L7" s="88"/>
      <c r="M7" s="88"/>
      <c r="N7" s="88"/>
      <c r="O7" s="88"/>
      <c r="P7" s="88"/>
      <c r="Q7" s="88"/>
      <c r="R7" s="88"/>
      <c r="S7" s="88"/>
      <c r="T7" s="88"/>
      <c r="U7" s="88"/>
    </row>
    <row r="8" spans="1:45" s="89" customFormat="1" ht="33" customHeight="1" x14ac:dyDescent="0.2">
      <c r="A8" s="175" t="s">
        <v>116</v>
      </c>
      <c r="B8" s="176"/>
      <c r="C8" s="176"/>
      <c r="D8" s="176"/>
      <c r="E8" s="176"/>
      <c r="F8" s="177"/>
      <c r="G8" s="93"/>
      <c r="H8" s="88"/>
      <c r="I8" s="88"/>
      <c r="J8" s="88"/>
      <c r="K8" s="88"/>
      <c r="L8" s="88"/>
      <c r="M8" s="88"/>
      <c r="N8" s="88"/>
      <c r="O8" s="88"/>
      <c r="P8" s="88"/>
      <c r="Q8" s="88"/>
      <c r="R8" s="88"/>
      <c r="S8" s="88"/>
      <c r="T8" s="88"/>
      <c r="U8" s="88"/>
    </row>
    <row r="9" spans="1:45" s="89" customFormat="1" ht="14.25" customHeight="1" x14ac:dyDescent="0.2">
      <c r="A9" s="99" t="s">
        <v>3</v>
      </c>
      <c r="B9" s="99" t="s">
        <v>32</v>
      </c>
      <c r="C9" s="99" t="s">
        <v>33</v>
      </c>
      <c r="D9" s="100" t="s">
        <v>34</v>
      </c>
      <c r="E9" s="130" t="s">
        <v>35</v>
      </c>
      <c r="F9" s="135" t="s">
        <v>0</v>
      </c>
      <c r="G9" s="93"/>
      <c r="H9" s="88"/>
      <c r="I9" s="88"/>
      <c r="J9" s="88"/>
      <c r="K9" s="88"/>
      <c r="L9" s="88"/>
      <c r="M9" s="88"/>
      <c r="N9" s="88"/>
      <c r="O9" s="88"/>
      <c r="P9" s="88"/>
      <c r="Q9" s="88"/>
      <c r="R9" s="88"/>
      <c r="S9" s="88"/>
      <c r="T9" s="88"/>
      <c r="U9" s="88"/>
    </row>
    <row r="10" spans="1:45" s="89" customFormat="1" ht="5.0999999999999996" customHeight="1" x14ac:dyDescent="0.2">
      <c r="A10" s="101"/>
      <c r="B10" s="101"/>
      <c r="C10" s="101"/>
      <c r="D10" s="102"/>
      <c r="E10" s="131"/>
      <c r="F10" s="136"/>
      <c r="G10" s="93"/>
      <c r="H10" s="88"/>
      <c r="I10" s="88"/>
      <c r="J10" s="88"/>
      <c r="K10" s="88"/>
      <c r="L10" s="88"/>
      <c r="M10" s="88"/>
      <c r="N10" s="88"/>
      <c r="O10" s="88"/>
      <c r="P10" s="88"/>
      <c r="Q10" s="88"/>
      <c r="R10" s="88"/>
      <c r="S10" s="88"/>
      <c r="T10" s="88"/>
      <c r="U10" s="88"/>
    </row>
    <row r="11" spans="1:45" x14ac:dyDescent="0.2">
      <c r="A11" s="147"/>
      <c r="B11" s="147" t="s">
        <v>156</v>
      </c>
      <c r="C11" s="147"/>
      <c r="D11" s="147"/>
      <c r="E11" s="148"/>
      <c r="F11" s="139"/>
      <c r="G11" s="93"/>
      <c r="H11" s="88"/>
      <c r="I11" s="88"/>
      <c r="J11" s="88"/>
      <c r="K11" s="88"/>
      <c r="L11" s="88"/>
      <c r="M11" s="88"/>
      <c r="N11" s="88"/>
      <c r="O11" s="88"/>
      <c r="P11" s="88"/>
      <c r="Q11" s="88"/>
      <c r="R11" s="88"/>
      <c r="S11" s="88"/>
      <c r="T11" s="88"/>
      <c r="U11" s="88"/>
    </row>
    <row r="12" spans="1:45" x14ac:dyDescent="0.2">
      <c r="A12" s="149"/>
      <c r="B12" s="150" t="s">
        <v>157</v>
      </c>
      <c r="C12" s="151"/>
      <c r="D12" s="152"/>
      <c r="E12" s="153"/>
      <c r="F12" s="140"/>
      <c r="G12" s="93"/>
      <c r="H12" s="88"/>
      <c r="I12" s="88"/>
      <c r="J12" s="88"/>
      <c r="K12" s="88"/>
      <c r="L12" s="88"/>
      <c r="M12" s="88"/>
      <c r="N12" s="88"/>
      <c r="O12" s="88"/>
      <c r="P12" s="88"/>
      <c r="Q12" s="88"/>
      <c r="R12" s="88"/>
      <c r="S12" s="88"/>
      <c r="T12" s="88"/>
      <c r="U12" s="88"/>
    </row>
    <row r="13" spans="1:45" ht="114.75" hidden="1" outlineLevel="1" x14ac:dyDescent="0.2">
      <c r="A13" s="103" t="s">
        <v>38</v>
      </c>
      <c r="B13" s="141" t="s">
        <v>158</v>
      </c>
      <c r="C13" s="142" t="s">
        <v>39</v>
      </c>
      <c r="D13" s="143">
        <v>660.86</v>
      </c>
      <c r="E13" s="138"/>
      <c r="F13" s="137"/>
    </row>
    <row r="14" spans="1:45" ht="102" hidden="1" outlineLevel="1" x14ac:dyDescent="0.2">
      <c r="A14" s="103" t="s">
        <v>40</v>
      </c>
      <c r="B14" s="141" t="s">
        <v>159</v>
      </c>
      <c r="C14" s="142" t="s">
        <v>39</v>
      </c>
      <c r="D14" s="143">
        <v>165.21</v>
      </c>
      <c r="E14" s="138"/>
      <c r="F14" s="137"/>
    </row>
    <row r="15" spans="1:45" ht="114.75" hidden="1" outlineLevel="1" x14ac:dyDescent="0.2">
      <c r="A15" s="103" t="s">
        <v>110</v>
      </c>
      <c r="B15" s="141" t="s">
        <v>160</v>
      </c>
      <c r="C15" s="142" t="s">
        <v>39</v>
      </c>
      <c r="D15" s="143">
        <v>396.51</v>
      </c>
      <c r="E15" s="138"/>
      <c r="F15" s="137"/>
    </row>
    <row r="16" spans="1:45" ht="76.5" hidden="1" outlineLevel="1" x14ac:dyDescent="0.2">
      <c r="A16" s="103" t="s">
        <v>41</v>
      </c>
      <c r="B16" s="141" t="s">
        <v>161</v>
      </c>
      <c r="C16" s="142" t="s">
        <v>39</v>
      </c>
      <c r="D16" s="143">
        <v>31.62</v>
      </c>
      <c r="E16" s="138"/>
      <c r="F16" s="137"/>
    </row>
    <row r="17" spans="1:6" ht="76.5" hidden="1" outlineLevel="1" x14ac:dyDescent="0.2">
      <c r="A17" s="103" t="s">
        <v>119</v>
      </c>
      <c r="B17" s="141" t="s">
        <v>162</v>
      </c>
      <c r="C17" s="142" t="s">
        <v>39</v>
      </c>
      <c r="D17" s="143">
        <v>430.34</v>
      </c>
      <c r="E17" s="138"/>
      <c r="F17" s="137"/>
    </row>
    <row r="18" spans="1:6" ht="89.25" hidden="1" outlineLevel="1" x14ac:dyDescent="0.2">
      <c r="A18" s="103" t="s">
        <v>112</v>
      </c>
      <c r="B18" s="141" t="s">
        <v>163</v>
      </c>
      <c r="C18" s="142" t="s">
        <v>39</v>
      </c>
      <c r="D18" s="143">
        <v>344.27</v>
      </c>
      <c r="E18" s="138"/>
      <c r="F18" s="137"/>
    </row>
    <row r="19" spans="1:6" ht="63.75" hidden="1" outlineLevel="1" x14ac:dyDescent="0.2">
      <c r="A19" s="103" t="s">
        <v>42</v>
      </c>
      <c r="B19" s="141" t="s">
        <v>164</v>
      </c>
      <c r="C19" s="142" t="s">
        <v>39</v>
      </c>
      <c r="D19" s="143">
        <v>284.95999999999998</v>
      </c>
      <c r="E19" s="138"/>
      <c r="F19" s="137"/>
    </row>
    <row r="20" spans="1:6" ht="63.75" hidden="1" outlineLevel="1" x14ac:dyDescent="0.2">
      <c r="A20" s="103" t="s">
        <v>43</v>
      </c>
      <c r="B20" s="141" t="s">
        <v>165</v>
      </c>
      <c r="C20" s="142" t="s">
        <v>39</v>
      </c>
      <c r="D20" s="143">
        <v>401.27</v>
      </c>
      <c r="E20" s="138"/>
      <c r="F20" s="137"/>
    </row>
    <row r="21" spans="1:6" collapsed="1" x14ac:dyDescent="0.2">
      <c r="A21" s="149"/>
      <c r="B21" s="150" t="s">
        <v>166</v>
      </c>
      <c r="C21" s="151"/>
      <c r="D21" s="152"/>
      <c r="E21" s="153"/>
      <c r="F21" s="140"/>
    </row>
    <row r="22" spans="1:6" ht="63.75" hidden="1" outlineLevel="1" x14ac:dyDescent="0.2">
      <c r="A22" s="103" t="s">
        <v>115</v>
      </c>
      <c r="B22" s="141" t="s">
        <v>167</v>
      </c>
      <c r="C22" s="142" t="s">
        <v>1</v>
      </c>
      <c r="D22" s="143">
        <v>395.26</v>
      </c>
      <c r="E22" s="138"/>
      <c r="F22" s="137"/>
    </row>
    <row r="23" spans="1:6" ht="63.75" hidden="1" outlineLevel="1" x14ac:dyDescent="0.2">
      <c r="A23" s="103" t="s">
        <v>120</v>
      </c>
      <c r="B23" s="141" t="s">
        <v>168</v>
      </c>
      <c r="C23" s="142" t="s">
        <v>2</v>
      </c>
      <c r="D23" s="143">
        <v>1</v>
      </c>
      <c r="E23" s="138"/>
      <c r="F23" s="137"/>
    </row>
    <row r="24" spans="1:6" ht="38.25" hidden="1" outlineLevel="1" x14ac:dyDescent="0.2">
      <c r="A24" s="103" t="s">
        <v>169</v>
      </c>
      <c r="B24" s="141" t="s">
        <v>170</v>
      </c>
      <c r="C24" s="142" t="s">
        <v>2</v>
      </c>
      <c r="D24" s="143">
        <v>7</v>
      </c>
      <c r="E24" s="138"/>
      <c r="F24" s="137"/>
    </row>
    <row r="25" spans="1:6" ht="51" hidden="1" outlineLevel="1" x14ac:dyDescent="0.2">
      <c r="A25" s="103" t="s">
        <v>124</v>
      </c>
      <c r="B25" s="141" t="s">
        <v>171</v>
      </c>
      <c r="C25" s="142" t="s">
        <v>2</v>
      </c>
      <c r="D25" s="143">
        <v>56</v>
      </c>
      <c r="E25" s="138"/>
      <c r="F25" s="137"/>
    </row>
    <row r="26" spans="1:6" ht="38.25" hidden="1" outlineLevel="1" x14ac:dyDescent="0.2">
      <c r="A26" s="103" t="s">
        <v>121</v>
      </c>
      <c r="B26" s="141" t="s">
        <v>172</v>
      </c>
      <c r="C26" s="142" t="s">
        <v>2</v>
      </c>
      <c r="D26" s="143">
        <v>1</v>
      </c>
      <c r="E26" s="138"/>
      <c r="F26" s="137"/>
    </row>
    <row r="27" spans="1:6" ht="38.25" hidden="1" outlineLevel="1" x14ac:dyDescent="0.2">
      <c r="A27" s="103" t="s">
        <v>122</v>
      </c>
      <c r="B27" s="141" t="s">
        <v>173</v>
      </c>
      <c r="C27" s="142" t="s">
        <v>2</v>
      </c>
      <c r="D27" s="143">
        <v>1</v>
      </c>
      <c r="E27" s="138"/>
      <c r="F27" s="137"/>
    </row>
    <row r="28" spans="1:6" ht="38.25" hidden="1" outlineLevel="1" x14ac:dyDescent="0.2">
      <c r="A28" s="103" t="s">
        <v>123</v>
      </c>
      <c r="B28" s="141" t="s">
        <v>174</v>
      </c>
      <c r="C28" s="142" t="s">
        <v>2</v>
      </c>
      <c r="D28" s="143">
        <v>1</v>
      </c>
      <c r="E28" s="138"/>
      <c r="F28" s="137"/>
    </row>
    <row r="29" spans="1:6" ht="51" hidden="1" outlineLevel="1" x14ac:dyDescent="0.2">
      <c r="A29" s="103" t="s">
        <v>175</v>
      </c>
      <c r="B29" s="141" t="s">
        <v>176</v>
      </c>
      <c r="C29" s="142" t="s">
        <v>2</v>
      </c>
      <c r="D29" s="143">
        <v>1</v>
      </c>
      <c r="E29" s="138"/>
      <c r="F29" s="137"/>
    </row>
    <row r="30" spans="1:6" ht="38.25" hidden="1" outlineLevel="1" x14ac:dyDescent="0.2">
      <c r="A30" s="103" t="s">
        <v>128</v>
      </c>
      <c r="B30" s="141" t="s">
        <v>177</v>
      </c>
      <c r="C30" s="142" t="s">
        <v>2</v>
      </c>
      <c r="D30" s="143">
        <v>1</v>
      </c>
      <c r="E30" s="138"/>
      <c r="F30" s="137"/>
    </row>
    <row r="31" spans="1:6" ht="38.25" hidden="1" outlineLevel="1" x14ac:dyDescent="0.2">
      <c r="A31" s="103" t="s">
        <v>129</v>
      </c>
      <c r="B31" s="141" t="s">
        <v>178</v>
      </c>
      <c r="C31" s="142" t="s">
        <v>2</v>
      </c>
      <c r="D31" s="143">
        <v>2</v>
      </c>
      <c r="E31" s="138"/>
      <c r="F31" s="137"/>
    </row>
    <row r="32" spans="1:6" collapsed="1" x14ac:dyDescent="0.2">
      <c r="A32" s="149"/>
      <c r="B32" s="150" t="s">
        <v>179</v>
      </c>
      <c r="C32" s="151"/>
      <c r="D32" s="152"/>
      <c r="E32" s="153"/>
      <c r="F32" s="140"/>
    </row>
    <row r="33" spans="1:6" ht="229.5" hidden="1" outlineLevel="1" x14ac:dyDescent="0.2">
      <c r="A33" s="103" t="s">
        <v>117</v>
      </c>
      <c r="B33" s="141" t="s">
        <v>180</v>
      </c>
      <c r="C33" s="142" t="s">
        <v>2</v>
      </c>
      <c r="D33" s="143">
        <v>9</v>
      </c>
      <c r="E33" s="138"/>
      <c r="F33" s="137"/>
    </row>
    <row r="34" spans="1:6" ht="229.5" hidden="1" outlineLevel="1" x14ac:dyDescent="0.2">
      <c r="A34" s="103" t="s">
        <v>118</v>
      </c>
      <c r="B34" s="141" t="s">
        <v>181</v>
      </c>
      <c r="C34" s="142" t="s">
        <v>2</v>
      </c>
      <c r="D34" s="143">
        <v>47</v>
      </c>
      <c r="E34" s="138"/>
      <c r="F34" s="137"/>
    </row>
    <row r="35" spans="1:6" collapsed="1" x14ac:dyDescent="0.2">
      <c r="A35" s="149"/>
      <c r="B35" s="150" t="s">
        <v>182</v>
      </c>
      <c r="C35" s="151"/>
      <c r="D35" s="152"/>
      <c r="E35" s="153"/>
      <c r="F35" s="140"/>
    </row>
    <row r="36" spans="1:6" ht="165.75" hidden="1" outlineLevel="1" x14ac:dyDescent="0.2">
      <c r="A36" s="103" t="s">
        <v>125</v>
      </c>
      <c r="B36" s="141" t="s">
        <v>183</v>
      </c>
      <c r="C36" s="142" t="s">
        <v>2</v>
      </c>
      <c r="D36" s="143">
        <v>1</v>
      </c>
      <c r="E36" s="138"/>
      <c r="F36" s="137"/>
    </row>
    <row r="37" spans="1:6" ht="25.5" hidden="1" outlineLevel="1" x14ac:dyDescent="0.2">
      <c r="A37" s="103" t="s">
        <v>44</v>
      </c>
      <c r="B37" s="141" t="s">
        <v>184</v>
      </c>
      <c r="C37" s="142" t="s">
        <v>2</v>
      </c>
      <c r="D37" s="143">
        <v>3</v>
      </c>
      <c r="E37" s="138"/>
      <c r="F37" s="137"/>
    </row>
    <row r="38" spans="1:6" ht="63.75" hidden="1" outlineLevel="1" x14ac:dyDescent="0.2">
      <c r="A38" s="103" t="s">
        <v>91</v>
      </c>
      <c r="B38" s="141" t="s">
        <v>185</v>
      </c>
      <c r="C38" s="142" t="s">
        <v>2</v>
      </c>
      <c r="D38" s="143">
        <v>3</v>
      </c>
      <c r="E38" s="138"/>
      <c r="F38" s="137"/>
    </row>
    <row r="39" spans="1:6" collapsed="1" x14ac:dyDescent="0.2">
      <c r="A39" s="154"/>
      <c r="B39" s="155" t="s">
        <v>186</v>
      </c>
      <c r="C39" s="154"/>
      <c r="D39" s="154"/>
      <c r="E39" s="156"/>
      <c r="F39" s="144"/>
    </row>
    <row r="40" spans="1:6" x14ac:dyDescent="0.2">
      <c r="A40" s="149"/>
      <c r="B40" s="150" t="s">
        <v>187</v>
      </c>
      <c r="C40" s="151"/>
      <c r="D40" s="152"/>
      <c r="E40" s="153"/>
      <c r="F40" s="140"/>
    </row>
    <row r="41" spans="1:6" ht="114.75" hidden="1" outlineLevel="1" x14ac:dyDescent="0.2">
      <c r="A41" s="103" t="s">
        <v>38</v>
      </c>
      <c r="B41" s="141" t="s">
        <v>158</v>
      </c>
      <c r="C41" s="142" t="s">
        <v>39</v>
      </c>
      <c r="D41" s="143">
        <v>986.8</v>
      </c>
      <c r="E41" s="138"/>
      <c r="F41" s="137"/>
    </row>
    <row r="42" spans="1:6" ht="102" hidden="1" outlineLevel="1" x14ac:dyDescent="0.2">
      <c r="A42" s="103" t="s">
        <v>40</v>
      </c>
      <c r="B42" s="141" t="s">
        <v>159</v>
      </c>
      <c r="C42" s="142" t="s">
        <v>39</v>
      </c>
      <c r="D42" s="143">
        <v>246.7</v>
      </c>
      <c r="E42" s="138"/>
      <c r="F42" s="137"/>
    </row>
    <row r="43" spans="1:6" ht="114.75" hidden="1" outlineLevel="1" x14ac:dyDescent="0.2">
      <c r="A43" s="103" t="s">
        <v>110</v>
      </c>
      <c r="B43" s="141" t="s">
        <v>160</v>
      </c>
      <c r="C43" s="142" t="s">
        <v>39</v>
      </c>
      <c r="D43" s="143">
        <v>592.08000000000004</v>
      </c>
      <c r="E43" s="138"/>
      <c r="F43" s="137"/>
    </row>
    <row r="44" spans="1:6" ht="76.5" hidden="1" outlineLevel="1" x14ac:dyDescent="0.2">
      <c r="A44" s="103" t="s">
        <v>41</v>
      </c>
      <c r="B44" s="141" t="s">
        <v>161</v>
      </c>
      <c r="C44" s="142" t="s">
        <v>39</v>
      </c>
      <c r="D44" s="143">
        <v>57.79</v>
      </c>
      <c r="E44" s="138"/>
      <c r="F44" s="137"/>
    </row>
    <row r="45" spans="1:6" ht="76.5" hidden="1" outlineLevel="1" x14ac:dyDescent="0.2">
      <c r="A45" s="103" t="s">
        <v>119</v>
      </c>
      <c r="B45" s="141" t="s">
        <v>162</v>
      </c>
      <c r="C45" s="142" t="s">
        <v>39</v>
      </c>
      <c r="D45" s="143">
        <v>625.04999999999995</v>
      </c>
      <c r="E45" s="138"/>
      <c r="F45" s="137"/>
    </row>
    <row r="46" spans="1:6" ht="89.25" hidden="1" outlineLevel="1" x14ac:dyDescent="0.2">
      <c r="A46" s="103" t="s">
        <v>112</v>
      </c>
      <c r="B46" s="141" t="s">
        <v>163</v>
      </c>
      <c r="C46" s="142" t="s">
        <v>39</v>
      </c>
      <c r="D46" s="143">
        <v>500.04</v>
      </c>
      <c r="E46" s="138"/>
      <c r="F46" s="137"/>
    </row>
    <row r="47" spans="1:6" ht="63.75" hidden="1" outlineLevel="1" x14ac:dyDescent="0.2">
      <c r="A47" s="103" t="s">
        <v>42</v>
      </c>
      <c r="B47" s="141" t="s">
        <v>164</v>
      </c>
      <c r="C47" s="142" t="s">
        <v>39</v>
      </c>
      <c r="D47" s="143">
        <v>428.98</v>
      </c>
      <c r="E47" s="138"/>
      <c r="F47" s="137"/>
    </row>
    <row r="48" spans="1:6" ht="63.75" hidden="1" outlineLevel="1" x14ac:dyDescent="0.2">
      <c r="A48" s="103" t="s">
        <v>43</v>
      </c>
      <c r="B48" s="141" t="s">
        <v>165</v>
      </c>
      <c r="C48" s="142" t="s">
        <v>39</v>
      </c>
      <c r="D48" s="143">
        <v>585.83000000000004</v>
      </c>
      <c r="E48" s="138"/>
      <c r="F48" s="137"/>
    </row>
    <row r="49" spans="1:6" collapsed="1" x14ac:dyDescent="0.2">
      <c r="A49" s="149"/>
      <c r="B49" s="150" t="s">
        <v>166</v>
      </c>
      <c r="C49" s="151"/>
      <c r="D49" s="152"/>
      <c r="E49" s="153"/>
      <c r="F49" s="140"/>
    </row>
    <row r="50" spans="1:6" ht="89.25" hidden="1" outlineLevel="1" x14ac:dyDescent="0.2">
      <c r="A50" s="103" t="s">
        <v>45</v>
      </c>
      <c r="B50" s="141" t="s">
        <v>188</v>
      </c>
      <c r="C50" s="142" t="s">
        <v>1</v>
      </c>
      <c r="D50" s="143">
        <v>387.92</v>
      </c>
      <c r="E50" s="138"/>
      <c r="F50" s="137"/>
    </row>
    <row r="51" spans="1:6" ht="76.5" hidden="1" outlineLevel="1" x14ac:dyDescent="0.2">
      <c r="A51" s="103" t="s">
        <v>46</v>
      </c>
      <c r="B51" s="141" t="s">
        <v>189</v>
      </c>
      <c r="C51" s="142" t="s">
        <v>2</v>
      </c>
      <c r="D51" s="143">
        <v>56</v>
      </c>
      <c r="E51" s="138"/>
      <c r="F51" s="137"/>
    </row>
    <row r="52" spans="1:6" collapsed="1" x14ac:dyDescent="0.2">
      <c r="A52" s="149"/>
      <c r="B52" s="150" t="s">
        <v>190</v>
      </c>
      <c r="C52" s="151"/>
      <c r="D52" s="152"/>
      <c r="E52" s="153"/>
      <c r="F52" s="140"/>
    </row>
    <row r="53" spans="1:6" ht="178.5" hidden="1" outlineLevel="1" x14ac:dyDescent="0.2">
      <c r="A53" s="103" t="s">
        <v>47</v>
      </c>
      <c r="B53" s="141" t="s">
        <v>191</v>
      </c>
      <c r="C53" s="142" t="s">
        <v>2</v>
      </c>
      <c r="D53" s="143">
        <v>56</v>
      </c>
      <c r="E53" s="138"/>
      <c r="F53" s="137"/>
    </row>
    <row r="54" spans="1:6" collapsed="1" x14ac:dyDescent="0.2">
      <c r="A54" s="149"/>
      <c r="B54" s="150" t="s">
        <v>192</v>
      </c>
      <c r="C54" s="151"/>
      <c r="D54" s="152"/>
      <c r="E54" s="153"/>
      <c r="F54" s="140"/>
    </row>
    <row r="55" spans="1:6" ht="76.5" hidden="1" outlineLevel="1" x14ac:dyDescent="0.2">
      <c r="A55" s="103" t="s">
        <v>113</v>
      </c>
      <c r="B55" s="141" t="s">
        <v>193</v>
      </c>
      <c r="C55" s="142" t="s">
        <v>2</v>
      </c>
      <c r="D55" s="143">
        <v>3</v>
      </c>
      <c r="E55" s="138"/>
      <c r="F55" s="137"/>
    </row>
    <row r="56" spans="1:6" ht="89.25" hidden="1" outlineLevel="1" x14ac:dyDescent="0.2">
      <c r="A56" s="103" t="s">
        <v>133</v>
      </c>
      <c r="B56" s="141" t="s">
        <v>194</v>
      </c>
      <c r="C56" s="142" t="s">
        <v>2</v>
      </c>
      <c r="D56" s="143">
        <v>1</v>
      </c>
      <c r="E56" s="138"/>
      <c r="F56" s="137"/>
    </row>
    <row r="57" spans="1:6" ht="89.25" hidden="1" outlineLevel="1" x14ac:dyDescent="0.2">
      <c r="A57" s="103" t="s">
        <v>134</v>
      </c>
      <c r="B57" s="141" t="s">
        <v>195</v>
      </c>
      <c r="C57" s="142" t="s">
        <v>2</v>
      </c>
      <c r="D57" s="143">
        <v>6</v>
      </c>
      <c r="E57" s="138"/>
      <c r="F57" s="137"/>
    </row>
    <row r="58" spans="1:6" ht="153" hidden="1" outlineLevel="1" x14ac:dyDescent="0.2">
      <c r="A58" s="103" t="s">
        <v>48</v>
      </c>
      <c r="B58" s="141" t="s">
        <v>196</v>
      </c>
      <c r="C58" s="142" t="s">
        <v>2</v>
      </c>
      <c r="D58" s="143">
        <v>7</v>
      </c>
      <c r="E58" s="138"/>
      <c r="F58" s="137"/>
    </row>
    <row r="59" spans="1:6" ht="38.25" hidden="1" outlineLevel="1" x14ac:dyDescent="0.2">
      <c r="A59" s="103" t="s">
        <v>49</v>
      </c>
      <c r="B59" s="141" t="s">
        <v>197</v>
      </c>
      <c r="C59" s="142" t="s">
        <v>2</v>
      </c>
      <c r="D59" s="143">
        <v>3</v>
      </c>
      <c r="E59" s="138"/>
      <c r="F59" s="137"/>
    </row>
    <row r="60" spans="1:6" collapsed="1" x14ac:dyDescent="0.2">
      <c r="A60" s="157"/>
      <c r="B60" s="158" t="s">
        <v>198</v>
      </c>
      <c r="C60" s="157"/>
      <c r="D60" s="157"/>
      <c r="E60" s="159"/>
      <c r="F60" s="145"/>
    </row>
    <row r="61" spans="1:6" x14ac:dyDescent="0.2">
      <c r="A61" s="149"/>
      <c r="B61" s="150" t="s">
        <v>199</v>
      </c>
      <c r="C61" s="151"/>
      <c r="D61" s="152"/>
      <c r="E61" s="153"/>
      <c r="F61" s="140"/>
    </row>
    <row r="62" spans="1:6" ht="153" hidden="1" outlineLevel="1" x14ac:dyDescent="0.2">
      <c r="A62" s="103" t="s">
        <v>99</v>
      </c>
      <c r="B62" s="141" t="s">
        <v>200</v>
      </c>
      <c r="C62" s="142" t="s">
        <v>98</v>
      </c>
      <c r="D62" s="143">
        <v>1</v>
      </c>
      <c r="E62" s="138"/>
      <c r="F62" s="137"/>
    </row>
    <row r="63" spans="1:6" ht="63.75" hidden="1" outlineLevel="1" x14ac:dyDescent="0.2">
      <c r="A63" s="103" t="s">
        <v>100</v>
      </c>
      <c r="B63" s="141" t="s">
        <v>201</v>
      </c>
      <c r="C63" s="142" t="s">
        <v>1</v>
      </c>
      <c r="D63" s="143">
        <v>473.61</v>
      </c>
      <c r="E63" s="138"/>
      <c r="F63" s="137"/>
    </row>
    <row r="64" spans="1:6" ht="63.75" hidden="1" outlineLevel="1" x14ac:dyDescent="0.2">
      <c r="A64" s="103" t="s">
        <v>101</v>
      </c>
      <c r="B64" s="141" t="s">
        <v>202</v>
      </c>
      <c r="C64" s="142" t="s">
        <v>95</v>
      </c>
      <c r="D64" s="143">
        <v>739.62</v>
      </c>
      <c r="E64" s="138"/>
      <c r="F64" s="137"/>
    </row>
    <row r="65" spans="1:6" ht="76.5" hidden="1" outlineLevel="1" x14ac:dyDescent="0.2">
      <c r="A65" s="103" t="s">
        <v>126</v>
      </c>
      <c r="B65" s="141" t="s">
        <v>203</v>
      </c>
      <c r="C65" s="142" t="s">
        <v>95</v>
      </c>
      <c r="D65" s="143">
        <v>6.89</v>
      </c>
      <c r="E65" s="138"/>
      <c r="F65" s="137"/>
    </row>
    <row r="66" spans="1:6" ht="63.75" hidden="1" outlineLevel="1" x14ac:dyDescent="0.2">
      <c r="A66" s="103" t="s">
        <v>102</v>
      </c>
      <c r="B66" s="141" t="s">
        <v>204</v>
      </c>
      <c r="C66" s="142" t="s">
        <v>2</v>
      </c>
      <c r="D66" s="143">
        <v>3</v>
      </c>
      <c r="E66" s="138"/>
      <c r="F66" s="137"/>
    </row>
    <row r="67" spans="1:6" ht="140.25" hidden="1" outlineLevel="1" x14ac:dyDescent="0.2">
      <c r="A67" s="103" t="s">
        <v>127</v>
      </c>
      <c r="B67" s="141" t="s">
        <v>205</v>
      </c>
      <c r="C67" s="142" t="s">
        <v>2</v>
      </c>
      <c r="D67" s="143">
        <v>7</v>
      </c>
      <c r="E67" s="138"/>
      <c r="F67" s="137"/>
    </row>
    <row r="68" spans="1:6" collapsed="1" x14ac:dyDescent="0.2">
      <c r="A68" s="149"/>
      <c r="B68" s="150" t="s">
        <v>157</v>
      </c>
      <c r="C68" s="151"/>
      <c r="D68" s="152"/>
      <c r="E68" s="153"/>
      <c r="F68" s="140"/>
    </row>
    <row r="69" spans="1:6" ht="127.5" hidden="1" outlineLevel="1" x14ac:dyDescent="0.2">
      <c r="A69" s="103" t="s">
        <v>50</v>
      </c>
      <c r="B69" s="141" t="s">
        <v>206</v>
      </c>
      <c r="C69" s="142" t="s">
        <v>51</v>
      </c>
      <c r="D69" s="143">
        <v>3451.91</v>
      </c>
      <c r="E69" s="138"/>
      <c r="F69" s="137"/>
    </row>
    <row r="70" spans="1:6" ht="242.25" hidden="1" outlineLevel="1" x14ac:dyDescent="0.2">
      <c r="A70" s="103" t="s">
        <v>52</v>
      </c>
      <c r="B70" s="141" t="s">
        <v>207</v>
      </c>
      <c r="C70" s="142" t="s">
        <v>53</v>
      </c>
      <c r="D70" s="143">
        <v>1444.48</v>
      </c>
      <c r="E70" s="138"/>
      <c r="F70" s="137"/>
    </row>
    <row r="71" spans="1:6" ht="114.75" hidden="1" outlineLevel="1" x14ac:dyDescent="0.2">
      <c r="A71" s="103" t="s">
        <v>92</v>
      </c>
      <c r="B71" s="141" t="s">
        <v>208</v>
      </c>
      <c r="C71" s="142" t="s">
        <v>51</v>
      </c>
      <c r="D71" s="143">
        <v>3451.91</v>
      </c>
      <c r="E71" s="138"/>
      <c r="F71" s="137"/>
    </row>
    <row r="72" spans="1:6" ht="140.25" hidden="1" outlineLevel="1" x14ac:dyDescent="0.2">
      <c r="A72" s="103" t="s">
        <v>209</v>
      </c>
      <c r="B72" s="141" t="s">
        <v>210</v>
      </c>
      <c r="C72" s="142" t="s">
        <v>53</v>
      </c>
      <c r="D72" s="143">
        <v>591.25</v>
      </c>
      <c r="E72" s="138"/>
      <c r="F72" s="137"/>
    </row>
    <row r="73" spans="1:6" ht="140.25" hidden="1" outlineLevel="1" x14ac:dyDescent="0.2">
      <c r="A73" s="103" t="s">
        <v>130</v>
      </c>
      <c r="B73" s="141" t="s">
        <v>211</v>
      </c>
      <c r="C73" s="142" t="s">
        <v>53</v>
      </c>
      <c r="D73" s="143">
        <v>44.82</v>
      </c>
      <c r="E73" s="138"/>
      <c r="F73" s="137"/>
    </row>
    <row r="74" spans="1:6" ht="306" hidden="1" outlineLevel="1" x14ac:dyDescent="0.2">
      <c r="A74" s="103" t="s">
        <v>54</v>
      </c>
      <c r="B74" s="141" t="s">
        <v>269</v>
      </c>
      <c r="C74" s="142" t="s">
        <v>53</v>
      </c>
      <c r="D74" s="143">
        <v>393.2</v>
      </c>
      <c r="E74" s="138"/>
      <c r="F74" s="137"/>
    </row>
    <row r="75" spans="1:6" ht="153" hidden="1" outlineLevel="1" x14ac:dyDescent="0.2">
      <c r="A75" s="103" t="s">
        <v>93</v>
      </c>
      <c r="B75" s="141" t="s">
        <v>212</v>
      </c>
      <c r="C75" s="142" t="s">
        <v>51</v>
      </c>
      <c r="D75" s="143">
        <v>3460.64</v>
      </c>
      <c r="E75" s="138"/>
      <c r="F75" s="137"/>
    </row>
    <row r="76" spans="1:6" ht="76.5" hidden="1" outlineLevel="1" x14ac:dyDescent="0.2">
      <c r="A76" s="103" t="s">
        <v>55</v>
      </c>
      <c r="B76" s="141" t="s">
        <v>213</v>
      </c>
      <c r="C76" s="142" t="s">
        <v>56</v>
      </c>
      <c r="D76" s="143">
        <v>11688.55</v>
      </c>
      <c r="E76" s="138"/>
      <c r="F76" s="137"/>
    </row>
    <row r="77" spans="1:6" collapsed="1" x14ac:dyDescent="0.2">
      <c r="A77" s="149"/>
      <c r="B77" s="150" t="s">
        <v>214</v>
      </c>
      <c r="C77" s="151"/>
      <c r="D77" s="152"/>
      <c r="E77" s="153"/>
      <c r="F77" s="140"/>
    </row>
    <row r="78" spans="1:6" ht="409.5" hidden="1" outlineLevel="1" x14ac:dyDescent="0.2">
      <c r="A78" s="103" t="s">
        <v>57</v>
      </c>
      <c r="B78" s="141" t="s">
        <v>215</v>
      </c>
      <c r="C78" s="142" t="s">
        <v>51</v>
      </c>
      <c r="D78" s="143">
        <v>1986.43</v>
      </c>
      <c r="E78" s="138"/>
      <c r="F78" s="137"/>
    </row>
    <row r="79" spans="1:6" ht="89.25" hidden="1" outlineLevel="1" x14ac:dyDescent="0.2">
      <c r="A79" s="103" t="s">
        <v>58</v>
      </c>
      <c r="B79" s="141" t="s">
        <v>216</v>
      </c>
      <c r="C79" s="142" t="s">
        <v>62</v>
      </c>
      <c r="D79" s="143">
        <v>51.68</v>
      </c>
      <c r="E79" s="138"/>
      <c r="F79" s="137"/>
    </row>
    <row r="80" spans="1:6" ht="216.75" hidden="1" outlineLevel="1" x14ac:dyDescent="0.2">
      <c r="A80" s="103" t="s">
        <v>60</v>
      </c>
      <c r="B80" s="141" t="s">
        <v>217</v>
      </c>
      <c r="C80" s="142" t="s">
        <v>51</v>
      </c>
      <c r="D80" s="143">
        <v>14.4</v>
      </c>
      <c r="E80" s="138"/>
      <c r="F80" s="137"/>
    </row>
    <row r="81" spans="1:6" ht="63.75" hidden="1" outlineLevel="1" x14ac:dyDescent="0.2">
      <c r="A81" s="103" t="s">
        <v>61</v>
      </c>
      <c r="B81" s="141" t="s">
        <v>218</v>
      </c>
      <c r="C81" s="142" t="s">
        <v>51</v>
      </c>
      <c r="D81" s="143">
        <v>4373.57</v>
      </c>
      <c r="E81" s="138"/>
      <c r="F81" s="137"/>
    </row>
    <row r="82" spans="1:6" collapsed="1" x14ac:dyDescent="0.2">
      <c r="A82" s="149"/>
      <c r="B82" s="150" t="s">
        <v>219</v>
      </c>
      <c r="C82" s="151"/>
      <c r="D82" s="152"/>
      <c r="E82" s="153"/>
      <c r="F82" s="140"/>
    </row>
    <row r="83" spans="1:6" ht="178.5" hidden="1" outlineLevel="1" x14ac:dyDescent="0.2">
      <c r="A83" s="103" t="s">
        <v>63</v>
      </c>
      <c r="B83" s="141" t="s">
        <v>220</v>
      </c>
      <c r="C83" s="142" t="s">
        <v>62</v>
      </c>
      <c r="D83" s="143">
        <v>443.44</v>
      </c>
      <c r="E83" s="138"/>
      <c r="F83" s="137"/>
    </row>
    <row r="84" spans="1:6" ht="191.25" hidden="1" outlineLevel="1" x14ac:dyDescent="0.2">
      <c r="A84" s="103" t="s">
        <v>141</v>
      </c>
      <c r="B84" s="141" t="s">
        <v>221</v>
      </c>
      <c r="C84" s="142" t="s">
        <v>1</v>
      </c>
      <c r="D84" s="143">
        <v>140.54</v>
      </c>
      <c r="E84" s="138"/>
      <c r="F84" s="137"/>
    </row>
    <row r="85" spans="1:6" ht="204" hidden="1" outlineLevel="1" x14ac:dyDescent="0.2">
      <c r="A85" s="103" t="s">
        <v>142</v>
      </c>
      <c r="B85" s="141" t="s">
        <v>222</v>
      </c>
      <c r="C85" s="142" t="s">
        <v>1</v>
      </c>
      <c r="D85" s="143">
        <v>50.6</v>
      </c>
      <c r="E85" s="138"/>
      <c r="F85" s="137"/>
    </row>
    <row r="86" spans="1:6" collapsed="1" x14ac:dyDescent="0.2">
      <c r="A86" s="149"/>
      <c r="B86" s="150" t="s">
        <v>223</v>
      </c>
      <c r="C86" s="151"/>
      <c r="D86" s="152"/>
      <c r="E86" s="153"/>
      <c r="F86" s="140"/>
    </row>
    <row r="87" spans="1:6" ht="280.5" hidden="1" outlineLevel="1" x14ac:dyDescent="0.2">
      <c r="A87" s="103" t="s">
        <v>64</v>
      </c>
      <c r="B87" s="141" t="s">
        <v>224</v>
      </c>
      <c r="C87" s="142" t="s">
        <v>95</v>
      </c>
      <c r="D87" s="143">
        <v>790.08</v>
      </c>
      <c r="E87" s="138"/>
      <c r="F87" s="137"/>
    </row>
    <row r="88" spans="1:6" ht="204" hidden="1" outlineLevel="1" x14ac:dyDescent="0.2">
      <c r="A88" s="103" t="s">
        <v>65</v>
      </c>
      <c r="B88" s="141" t="s">
        <v>225</v>
      </c>
      <c r="C88" s="142" t="s">
        <v>95</v>
      </c>
      <c r="D88" s="143">
        <v>42.89</v>
      </c>
      <c r="E88" s="138"/>
      <c r="F88" s="137"/>
    </row>
    <row r="89" spans="1:6" ht="255" hidden="1" outlineLevel="1" x14ac:dyDescent="0.2">
      <c r="A89" s="103" t="s">
        <v>140</v>
      </c>
      <c r="B89" s="141" t="s">
        <v>226</v>
      </c>
      <c r="C89" s="142" t="s">
        <v>95</v>
      </c>
      <c r="D89" s="143">
        <v>190.82</v>
      </c>
      <c r="E89" s="138"/>
      <c r="F89" s="137"/>
    </row>
    <row r="90" spans="1:6" collapsed="1" x14ac:dyDescent="0.2">
      <c r="A90" s="149"/>
      <c r="B90" s="150" t="s">
        <v>227</v>
      </c>
      <c r="C90" s="151"/>
      <c r="D90" s="152"/>
      <c r="E90" s="153"/>
      <c r="F90" s="140"/>
    </row>
    <row r="91" spans="1:6" ht="127.5" hidden="1" outlineLevel="1" x14ac:dyDescent="0.2">
      <c r="A91" s="103" t="s">
        <v>103</v>
      </c>
      <c r="B91" s="141" t="s">
        <v>228</v>
      </c>
      <c r="C91" s="142" t="s">
        <v>39</v>
      </c>
      <c r="D91" s="143">
        <v>95.14</v>
      </c>
      <c r="E91" s="138"/>
      <c r="F91" s="137"/>
    </row>
    <row r="92" spans="1:6" ht="216.75" hidden="1" outlineLevel="1" x14ac:dyDescent="0.2">
      <c r="A92" s="103" t="s">
        <v>104</v>
      </c>
      <c r="B92" s="141" t="s">
        <v>229</v>
      </c>
      <c r="C92" s="142" t="s">
        <v>39</v>
      </c>
      <c r="D92" s="143">
        <v>329.03</v>
      </c>
      <c r="E92" s="138"/>
      <c r="F92" s="137"/>
    </row>
    <row r="93" spans="1:6" collapsed="1" x14ac:dyDescent="0.2">
      <c r="A93" s="149"/>
      <c r="B93" s="150" t="s">
        <v>230</v>
      </c>
      <c r="C93" s="151"/>
      <c r="D93" s="152"/>
      <c r="E93" s="153"/>
      <c r="F93" s="140"/>
    </row>
    <row r="94" spans="1:6" ht="63.75" hidden="1" outlineLevel="1" x14ac:dyDescent="0.2">
      <c r="A94" s="103" t="s">
        <v>66</v>
      </c>
      <c r="B94" s="141" t="s">
        <v>231</v>
      </c>
      <c r="C94" s="142" t="s">
        <v>62</v>
      </c>
      <c r="D94" s="143">
        <v>443.44</v>
      </c>
      <c r="E94" s="138"/>
      <c r="F94" s="137"/>
    </row>
    <row r="95" spans="1:6" ht="114.75" hidden="1" outlineLevel="1" x14ac:dyDescent="0.2">
      <c r="A95" s="103" t="s">
        <v>67</v>
      </c>
      <c r="B95" s="141" t="s">
        <v>232</v>
      </c>
      <c r="C95" s="142" t="s">
        <v>51</v>
      </c>
      <c r="D95" s="143">
        <v>236.49</v>
      </c>
      <c r="E95" s="138"/>
      <c r="F95" s="137"/>
    </row>
    <row r="96" spans="1:6" ht="114.75" hidden="1" outlineLevel="1" x14ac:dyDescent="0.2">
      <c r="A96" s="103" t="s">
        <v>68</v>
      </c>
      <c r="B96" s="141" t="s">
        <v>233</v>
      </c>
      <c r="C96" s="142" t="s">
        <v>1</v>
      </c>
      <c r="D96" s="143">
        <v>287.51</v>
      </c>
      <c r="E96" s="138"/>
      <c r="F96" s="137"/>
    </row>
    <row r="97" spans="1:6" ht="76.5" hidden="1" outlineLevel="1" x14ac:dyDescent="0.2">
      <c r="A97" s="103" t="s">
        <v>69</v>
      </c>
      <c r="B97" s="141" t="s">
        <v>234</v>
      </c>
      <c r="C97" s="142" t="s">
        <v>59</v>
      </c>
      <c r="D97" s="143">
        <v>26</v>
      </c>
      <c r="E97" s="138"/>
      <c r="F97" s="137"/>
    </row>
    <row r="98" spans="1:6" ht="76.5" hidden="1" outlineLevel="1" x14ac:dyDescent="0.2">
      <c r="A98" s="103" t="s">
        <v>70</v>
      </c>
      <c r="B98" s="141" t="s">
        <v>235</v>
      </c>
      <c r="C98" s="142" t="s">
        <v>59</v>
      </c>
      <c r="D98" s="143">
        <v>21</v>
      </c>
      <c r="E98" s="138"/>
      <c r="F98" s="137"/>
    </row>
    <row r="99" spans="1:6" ht="76.5" hidden="1" outlineLevel="1" x14ac:dyDescent="0.2">
      <c r="A99" s="103" t="s">
        <v>71</v>
      </c>
      <c r="B99" s="141" t="s">
        <v>236</v>
      </c>
      <c r="C99" s="142" t="s">
        <v>51</v>
      </c>
      <c r="D99" s="143">
        <v>190.82</v>
      </c>
      <c r="E99" s="138"/>
      <c r="F99" s="137"/>
    </row>
    <row r="100" spans="1:6" ht="63.75" hidden="1" outlineLevel="1" x14ac:dyDescent="0.2">
      <c r="A100" s="103" t="s">
        <v>72</v>
      </c>
      <c r="B100" s="141" t="s">
        <v>237</v>
      </c>
      <c r="C100" s="142" t="s">
        <v>59</v>
      </c>
      <c r="D100" s="143">
        <v>5</v>
      </c>
      <c r="E100" s="138"/>
      <c r="F100" s="137"/>
    </row>
    <row r="101" spans="1:6" ht="63.75" hidden="1" outlineLevel="1" x14ac:dyDescent="0.2">
      <c r="A101" s="103" t="s">
        <v>114</v>
      </c>
      <c r="B101" s="141" t="s">
        <v>238</v>
      </c>
      <c r="C101" s="142" t="s">
        <v>59</v>
      </c>
      <c r="D101" s="143">
        <v>4</v>
      </c>
      <c r="E101" s="138"/>
      <c r="F101" s="137"/>
    </row>
    <row r="102" spans="1:6" ht="63.75" hidden="1" outlineLevel="1" x14ac:dyDescent="0.2">
      <c r="A102" s="103" t="s">
        <v>73</v>
      </c>
      <c r="B102" s="141" t="s">
        <v>239</v>
      </c>
      <c r="C102" s="142" t="s">
        <v>59</v>
      </c>
      <c r="D102" s="143">
        <v>16</v>
      </c>
      <c r="E102" s="138"/>
      <c r="F102" s="137"/>
    </row>
    <row r="103" spans="1:6" ht="102" hidden="1" outlineLevel="1" x14ac:dyDescent="0.2">
      <c r="A103" s="103" t="s">
        <v>111</v>
      </c>
      <c r="B103" s="141" t="s">
        <v>240</v>
      </c>
      <c r="C103" s="142" t="s">
        <v>59</v>
      </c>
      <c r="D103" s="143">
        <v>9</v>
      </c>
      <c r="E103" s="138"/>
      <c r="F103" s="137"/>
    </row>
    <row r="104" spans="1:6" ht="102" hidden="1" outlineLevel="1" x14ac:dyDescent="0.2">
      <c r="A104" s="103" t="s">
        <v>131</v>
      </c>
      <c r="B104" s="141" t="s">
        <v>241</v>
      </c>
      <c r="C104" s="142" t="s">
        <v>2</v>
      </c>
      <c r="D104" s="143">
        <v>2</v>
      </c>
      <c r="E104" s="138"/>
      <c r="F104" s="137"/>
    </row>
    <row r="105" spans="1:6" collapsed="1" x14ac:dyDescent="0.2">
      <c r="A105" s="149"/>
      <c r="B105" s="150" t="s">
        <v>242</v>
      </c>
      <c r="C105" s="151"/>
      <c r="D105" s="152"/>
      <c r="E105" s="153"/>
      <c r="F105" s="140"/>
    </row>
    <row r="106" spans="1:6" ht="51" hidden="1" outlineLevel="1" x14ac:dyDescent="0.2">
      <c r="A106" s="103" t="s">
        <v>152</v>
      </c>
      <c r="B106" s="141" t="s">
        <v>243</v>
      </c>
      <c r="C106" s="142" t="s">
        <v>2</v>
      </c>
      <c r="D106" s="143">
        <v>12</v>
      </c>
      <c r="E106" s="138"/>
      <c r="F106" s="137"/>
    </row>
    <row r="107" spans="1:6" collapsed="1" x14ac:dyDescent="0.2">
      <c r="A107" s="160"/>
      <c r="B107" s="161" t="s">
        <v>244</v>
      </c>
      <c r="C107" s="160"/>
      <c r="D107" s="160"/>
      <c r="E107" s="162"/>
      <c r="F107" s="146"/>
    </row>
    <row r="108" spans="1:6" x14ac:dyDescent="0.2">
      <c r="A108" s="149"/>
      <c r="B108" s="150" t="s">
        <v>157</v>
      </c>
      <c r="C108" s="151"/>
      <c r="D108" s="152"/>
      <c r="E108" s="153"/>
      <c r="F108" s="140"/>
    </row>
    <row r="109" spans="1:6" ht="51" hidden="1" outlineLevel="1" x14ac:dyDescent="0.2">
      <c r="A109" s="103" t="s">
        <v>74</v>
      </c>
      <c r="B109" s="141" t="s">
        <v>245</v>
      </c>
      <c r="C109" s="142" t="s">
        <v>39</v>
      </c>
      <c r="D109" s="143">
        <v>34.380000000000003</v>
      </c>
      <c r="E109" s="138"/>
      <c r="F109" s="137"/>
    </row>
    <row r="110" spans="1:6" ht="51" hidden="1" outlineLevel="1" x14ac:dyDescent="0.2">
      <c r="A110" s="103" t="s">
        <v>75</v>
      </c>
      <c r="B110" s="141" t="s">
        <v>246</v>
      </c>
      <c r="C110" s="142" t="s">
        <v>39</v>
      </c>
      <c r="D110" s="143">
        <v>32.93</v>
      </c>
      <c r="E110" s="138"/>
      <c r="F110" s="137"/>
    </row>
    <row r="111" spans="1:6" collapsed="1" x14ac:dyDescent="0.2">
      <c r="A111" s="149"/>
      <c r="B111" s="150" t="s">
        <v>247</v>
      </c>
      <c r="C111" s="151"/>
      <c r="D111" s="152"/>
      <c r="E111" s="153"/>
      <c r="F111" s="140"/>
    </row>
    <row r="112" spans="1:6" ht="63.75" hidden="1" outlineLevel="1" x14ac:dyDescent="0.2">
      <c r="A112" s="103" t="s">
        <v>76</v>
      </c>
      <c r="B112" s="141" t="s">
        <v>248</v>
      </c>
      <c r="C112" s="142" t="s">
        <v>2</v>
      </c>
      <c r="D112" s="143">
        <v>12</v>
      </c>
      <c r="E112" s="138"/>
      <c r="F112" s="137"/>
    </row>
    <row r="113" spans="1:6" ht="51" hidden="1" outlineLevel="1" x14ac:dyDescent="0.2">
      <c r="A113" s="103" t="s">
        <v>77</v>
      </c>
      <c r="B113" s="141" t="s">
        <v>249</v>
      </c>
      <c r="C113" s="142" t="s">
        <v>2</v>
      </c>
      <c r="D113" s="143">
        <v>14</v>
      </c>
      <c r="E113" s="138"/>
      <c r="F113" s="137"/>
    </row>
    <row r="114" spans="1:6" ht="89.25" hidden="1" outlineLevel="1" x14ac:dyDescent="0.2">
      <c r="A114" s="103" t="s">
        <v>78</v>
      </c>
      <c r="B114" s="141" t="s">
        <v>250</v>
      </c>
      <c r="C114" s="142" t="s">
        <v>2</v>
      </c>
      <c r="D114" s="143">
        <v>1</v>
      </c>
      <c r="E114" s="138"/>
      <c r="F114" s="137"/>
    </row>
    <row r="115" spans="1:6" collapsed="1" x14ac:dyDescent="0.2">
      <c r="A115" s="149"/>
      <c r="B115" s="150" t="s">
        <v>251</v>
      </c>
      <c r="C115" s="151"/>
      <c r="D115" s="152"/>
      <c r="E115" s="153"/>
      <c r="F115" s="140"/>
    </row>
    <row r="116" spans="1:6" ht="76.5" hidden="1" outlineLevel="1" x14ac:dyDescent="0.2">
      <c r="A116" s="103" t="s">
        <v>252</v>
      </c>
      <c r="B116" s="141" t="s">
        <v>253</v>
      </c>
      <c r="C116" s="142" t="s">
        <v>2</v>
      </c>
      <c r="D116" s="143">
        <v>12</v>
      </c>
      <c r="E116" s="138"/>
      <c r="F116" s="137"/>
    </row>
    <row r="117" spans="1:6" ht="51" hidden="1" outlineLevel="1" x14ac:dyDescent="0.2">
      <c r="A117" s="103" t="s">
        <v>79</v>
      </c>
      <c r="B117" s="141" t="s">
        <v>254</v>
      </c>
      <c r="C117" s="142" t="s">
        <v>2</v>
      </c>
      <c r="D117" s="143">
        <v>12</v>
      </c>
      <c r="E117" s="138"/>
      <c r="F117" s="137"/>
    </row>
    <row r="118" spans="1:6" ht="267.75" hidden="1" outlineLevel="1" x14ac:dyDescent="0.2">
      <c r="A118" s="103" t="s">
        <v>80</v>
      </c>
      <c r="B118" s="141" t="s">
        <v>255</v>
      </c>
      <c r="C118" s="142" t="s">
        <v>2</v>
      </c>
      <c r="D118" s="143">
        <v>12</v>
      </c>
      <c r="E118" s="138"/>
      <c r="F118" s="137"/>
    </row>
    <row r="119" spans="1:6" ht="51" hidden="1" outlineLevel="1" x14ac:dyDescent="0.2">
      <c r="A119" s="103" t="s">
        <v>81</v>
      </c>
      <c r="B119" s="141" t="s">
        <v>256</v>
      </c>
      <c r="C119" s="142" t="s">
        <v>2</v>
      </c>
      <c r="D119" s="143">
        <v>1</v>
      </c>
      <c r="E119" s="138"/>
      <c r="F119" s="137"/>
    </row>
    <row r="120" spans="1:6" ht="51" hidden="1" outlineLevel="1" x14ac:dyDescent="0.2">
      <c r="A120" s="103" t="s">
        <v>82</v>
      </c>
      <c r="B120" s="141" t="s">
        <v>257</v>
      </c>
      <c r="C120" s="142" t="s">
        <v>2</v>
      </c>
      <c r="D120" s="143">
        <v>1</v>
      </c>
      <c r="E120" s="138"/>
      <c r="F120" s="137"/>
    </row>
    <row r="121" spans="1:6" ht="102" hidden="1" outlineLevel="1" x14ac:dyDescent="0.2">
      <c r="A121" s="103" t="s">
        <v>83</v>
      </c>
      <c r="B121" s="141" t="s">
        <v>258</v>
      </c>
      <c r="C121" s="142" t="s">
        <v>1</v>
      </c>
      <c r="D121" s="143">
        <v>321.33999999999997</v>
      </c>
      <c r="E121" s="138"/>
      <c r="F121" s="137"/>
    </row>
    <row r="122" spans="1:6" ht="102" hidden="1" outlineLevel="1" x14ac:dyDescent="0.2">
      <c r="A122" s="103" t="s">
        <v>84</v>
      </c>
      <c r="B122" s="141" t="s">
        <v>259</v>
      </c>
      <c r="C122" s="142" t="s">
        <v>1</v>
      </c>
      <c r="D122" s="143">
        <v>391.2</v>
      </c>
      <c r="E122" s="138"/>
      <c r="F122" s="137"/>
    </row>
    <row r="123" spans="1:6" ht="114.75" hidden="1" outlineLevel="1" x14ac:dyDescent="0.2">
      <c r="A123" s="103" t="s">
        <v>85</v>
      </c>
      <c r="B123" s="141" t="s">
        <v>260</v>
      </c>
      <c r="C123" s="142" t="s">
        <v>1</v>
      </c>
      <c r="D123" s="143">
        <v>321.33999999999997</v>
      </c>
      <c r="E123" s="138"/>
      <c r="F123" s="137"/>
    </row>
    <row r="124" spans="1:6" ht="38.25" hidden="1" outlineLevel="1" x14ac:dyDescent="0.2">
      <c r="A124" s="103" t="s">
        <v>86</v>
      </c>
      <c r="B124" s="141" t="s">
        <v>261</v>
      </c>
      <c r="C124" s="142" t="s">
        <v>107</v>
      </c>
      <c r="D124" s="143">
        <v>1</v>
      </c>
      <c r="E124" s="138"/>
      <c r="F124" s="137"/>
    </row>
    <row r="125" spans="1:6" ht="38.25" hidden="1" outlineLevel="1" x14ac:dyDescent="0.2">
      <c r="A125" s="103" t="s">
        <v>88</v>
      </c>
      <c r="B125" s="141" t="s">
        <v>262</v>
      </c>
      <c r="C125" s="142" t="s">
        <v>87</v>
      </c>
      <c r="D125" s="143">
        <v>1</v>
      </c>
      <c r="E125" s="138"/>
      <c r="F125" s="137"/>
    </row>
    <row r="126" spans="1:6" ht="38.25" hidden="1" outlineLevel="1" x14ac:dyDescent="0.2">
      <c r="A126" s="103" t="s">
        <v>89</v>
      </c>
      <c r="B126" s="141" t="s">
        <v>263</v>
      </c>
      <c r="C126" s="142" t="s">
        <v>87</v>
      </c>
      <c r="D126" s="143">
        <v>1</v>
      </c>
      <c r="E126" s="138"/>
      <c r="F126" s="137"/>
    </row>
    <row r="127" spans="1:6" ht="63.75" hidden="1" outlineLevel="1" x14ac:dyDescent="0.2">
      <c r="A127" s="103" t="s">
        <v>106</v>
      </c>
      <c r="B127" s="141" t="s">
        <v>264</v>
      </c>
      <c r="C127" s="142" t="s">
        <v>2</v>
      </c>
      <c r="D127" s="143">
        <v>36</v>
      </c>
      <c r="E127" s="138"/>
      <c r="F127" s="137"/>
    </row>
    <row r="128" spans="1:6" ht="63.75" hidden="1" outlineLevel="1" x14ac:dyDescent="0.2">
      <c r="A128" s="103" t="s">
        <v>108</v>
      </c>
      <c r="B128" s="141" t="s">
        <v>265</v>
      </c>
      <c r="C128" s="142" t="s">
        <v>2</v>
      </c>
      <c r="D128" s="143">
        <v>12</v>
      </c>
      <c r="E128" s="138"/>
      <c r="F128" s="137"/>
    </row>
    <row r="129" spans="1:12" ht="63.75" hidden="1" outlineLevel="1" x14ac:dyDescent="0.2">
      <c r="A129" s="103" t="s">
        <v>109</v>
      </c>
      <c r="B129" s="141" t="s">
        <v>266</v>
      </c>
      <c r="C129" s="142" t="s">
        <v>2</v>
      </c>
      <c r="D129" s="143">
        <v>1</v>
      </c>
      <c r="E129" s="138"/>
      <c r="F129" s="137"/>
    </row>
    <row r="130" spans="1:12" s="89" customFormat="1" collapsed="1" x14ac:dyDescent="0.2">
      <c r="A130" s="165"/>
      <c r="B130" s="165"/>
      <c r="C130" s="165"/>
      <c r="D130" s="166"/>
      <c r="E130" s="167"/>
      <c r="F130" s="167"/>
      <c r="G130" s="93"/>
      <c r="H130" s="88"/>
      <c r="I130" s="88"/>
    </row>
    <row r="131" spans="1:12" s="88" customFormat="1" ht="27.75" x14ac:dyDescent="0.2">
      <c r="A131" s="163"/>
      <c r="B131" s="164"/>
      <c r="C131" s="164"/>
      <c r="D131" s="164"/>
      <c r="E131" s="168" t="s">
        <v>90</v>
      </c>
      <c r="F131" s="169">
        <f>F107+F60+F39+F11</f>
        <v>0</v>
      </c>
      <c r="G131" s="96"/>
      <c r="H131" s="90"/>
      <c r="I131" s="90"/>
      <c r="K131" s="94"/>
      <c r="L131" s="92"/>
    </row>
    <row r="132" spans="1:12" s="88" customFormat="1" ht="25.5" customHeight="1" x14ac:dyDescent="0.2">
      <c r="A132" s="178"/>
      <c r="B132" s="179"/>
      <c r="C132" s="180"/>
      <c r="D132" s="184" t="s">
        <v>36</v>
      </c>
      <c r="E132" s="184"/>
      <c r="F132" s="170">
        <f>ROUND((F131*0.16),2)</f>
        <v>0</v>
      </c>
      <c r="G132" s="97"/>
      <c r="H132" s="91"/>
      <c r="I132" s="91"/>
      <c r="K132" s="94"/>
      <c r="L132" s="93"/>
    </row>
    <row r="133" spans="1:12" s="88" customFormat="1" ht="28.5" customHeight="1" x14ac:dyDescent="0.2">
      <c r="A133" s="181"/>
      <c r="B133" s="182"/>
      <c r="C133" s="183"/>
      <c r="D133" s="185" t="s">
        <v>37</v>
      </c>
      <c r="E133" s="185"/>
      <c r="F133" s="171">
        <f>F131+F132</f>
        <v>0</v>
      </c>
      <c r="G133" s="96"/>
      <c r="H133" s="90"/>
      <c r="I133" s="90"/>
      <c r="K133" s="94"/>
      <c r="L133" s="92"/>
    </row>
  </sheetData>
  <autoFilter ref="A9:F129" xr:uid="{7B56DD32-61D5-442B-8438-10341BA12991}"/>
  <mergeCells count="11">
    <mergeCell ref="A6:F6"/>
    <mergeCell ref="A1:F1"/>
    <mergeCell ref="A2:F2"/>
    <mergeCell ref="A3:F3"/>
    <mergeCell ref="A4:E4"/>
    <mergeCell ref="A5:F5"/>
    <mergeCell ref="A7:F7"/>
    <mergeCell ref="A8:F8"/>
    <mergeCell ref="A132:C133"/>
    <mergeCell ref="D132:E132"/>
    <mergeCell ref="D133:E133"/>
  </mergeCells>
  <pageMargins left="0.70866141732283472" right="0.70866141732283472" top="0.74803149606299213" bottom="0.74803149606299213" header="0.31496062992125984" footer="0.31496062992125984"/>
  <pageSetup scale="68"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C96C-5426-4723-A04B-7CCB2A97F4E6}">
  <dimension ref="A2:M123"/>
  <sheetViews>
    <sheetView workbookViewId="0">
      <selection activeCell="F143" sqref="F143"/>
    </sheetView>
  </sheetViews>
  <sheetFormatPr baseColWidth="10" defaultColWidth="11.42578125" defaultRowHeight="12.75" outlineLevelRow="1" x14ac:dyDescent="0.2"/>
  <cols>
    <col min="1" max="1" width="13.85546875" customWidth="1"/>
    <col min="2" max="2" width="10.140625" style="104" customWidth="1"/>
    <col min="3" max="3" width="11.140625" customWidth="1"/>
    <col min="4" max="4" width="12.42578125" bestFit="1" customWidth="1"/>
    <col min="5" max="6" width="14.85546875" bestFit="1" customWidth="1"/>
    <col min="7" max="13" width="9.7109375" customWidth="1"/>
  </cols>
  <sheetData>
    <row r="2" spans="1:11" x14ac:dyDescent="0.2">
      <c r="B2" s="106" t="s">
        <v>95</v>
      </c>
      <c r="C2" s="98" t="s">
        <v>95</v>
      </c>
      <c r="D2" s="98" t="s">
        <v>1</v>
      </c>
      <c r="E2" s="98" t="s">
        <v>1</v>
      </c>
      <c r="F2" s="98" t="s">
        <v>1</v>
      </c>
      <c r="G2" s="110" t="s">
        <v>95</v>
      </c>
      <c r="H2" s="110" t="s">
        <v>95</v>
      </c>
      <c r="I2" s="110" t="s">
        <v>153</v>
      </c>
    </row>
    <row r="3" spans="1:11" x14ac:dyDescent="0.2">
      <c r="B3" s="106" t="s">
        <v>135</v>
      </c>
      <c r="C3" s="98" t="s">
        <v>136</v>
      </c>
      <c r="D3" s="98" t="s">
        <v>137</v>
      </c>
      <c r="E3" s="98" t="s">
        <v>138</v>
      </c>
      <c r="F3" s="110" t="s">
        <v>143</v>
      </c>
      <c r="G3" s="110" t="s">
        <v>154</v>
      </c>
      <c r="H3" s="110" t="s">
        <v>105</v>
      </c>
      <c r="I3" s="110" t="s">
        <v>155</v>
      </c>
    </row>
    <row r="4" spans="1:11" hidden="1" outlineLevel="1" x14ac:dyDescent="0.2">
      <c r="A4" s="105"/>
      <c r="B4" s="106">
        <v>0.49</v>
      </c>
      <c r="C4" s="106">
        <v>30.85</v>
      </c>
      <c r="D4" s="106">
        <v>297.16000000000003</v>
      </c>
      <c r="E4" s="106">
        <v>3.13</v>
      </c>
      <c r="F4" s="106">
        <v>4.5999999999999996</v>
      </c>
      <c r="G4" s="128">
        <v>16.329999999999998</v>
      </c>
      <c r="H4" s="129">
        <v>14.4</v>
      </c>
      <c r="I4" s="128">
        <f>(0.7*2)*12</f>
        <v>16.799999999999997</v>
      </c>
    </row>
    <row r="5" spans="1:11" hidden="1" outlineLevel="1" x14ac:dyDescent="0.2">
      <c r="A5" s="105"/>
      <c r="B5" s="106">
        <v>0.31</v>
      </c>
      <c r="C5" s="106">
        <v>443.56</v>
      </c>
      <c r="D5" s="106">
        <v>37.1</v>
      </c>
      <c r="E5" s="106">
        <v>3.03</v>
      </c>
      <c r="F5" s="106">
        <v>4.45</v>
      </c>
      <c r="G5" s="128">
        <v>8.35</v>
      </c>
      <c r="H5" s="129"/>
      <c r="I5" s="128"/>
      <c r="K5" s="104"/>
    </row>
    <row r="6" spans="1:11" hidden="1" outlineLevel="1" x14ac:dyDescent="0.2">
      <c r="A6" s="105"/>
      <c r="B6" s="106">
        <v>2.19</v>
      </c>
      <c r="C6" s="106">
        <v>160.88999999999999</v>
      </c>
      <c r="D6" s="106">
        <v>45.5</v>
      </c>
      <c r="E6" s="106">
        <v>3.34</v>
      </c>
      <c r="F6" s="106">
        <v>3.15</v>
      </c>
      <c r="G6" s="128">
        <f>3.48+3.35+2.08</f>
        <v>8.91</v>
      </c>
      <c r="H6" s="129"/>
      <c r="I6" s="128"/>
    </row>
    <row r="7" spans="1:11" hidden="1" outlineLevel="1" x14ac:dyDescent="0.2">
      <c r="A7" s="105"/>
      <c r="B7" s="106">
        <v>1.7</v>
      </c>
      <c r="C7" s="106">
        <v>59.4</v>
      </c>
      <c r="D7" s="106">
        <v>44.47</v>
      </c>
      <c r="E7" s="106">
        <v>2.81</v>
      </c>
      <c r="F7" s="106">
        <v>4.4800000000000004</v>
      </c>
      <c r="G7" s="106">
        <v>6.91</v>
      </c>
      <c r="H7" s="129"/>
      <c r="I7" s="106"/>
      <c r="K7" s="104"/>
    </row>
    <row r="8" spans="1:11" hidden="1" outlineLevel="1" x14ac:dyDescent="0.2">
      <c r="A8" s="105"/>
      <c r="B8" s="106">
        <v>1.92</v>
      </c>
      <c r="C8" s="106">
        <v>65.91</v>
      </c>
      <c r="D8" s="106">
        <v>45.9</v>
      </c>
      <c r="E8" s="106">
        <v>3.19</v>
      </c>
      <c r="F8" s="106">
        <v>3.3</v>
      </c>
      <c r="G8" s="106">
        <v>8.5399999999999991</v>
      </c>
      <c r="H8" s="106"/>
      <c r="I8" s="129"/>
      <c r="K8" s="104"/>
    </row>
    <row r="9" spans="1:11" hidden="1" outlineLevel="1" x14ac:dyDescent="0.2">
      <c r="A9" s="105"/>
      <c r="B9" s="106">
        <v>2.2000000000000002</v>
      </c>
      <c r="C9" s="106">
        <v>55.71</v>
      </c>
      <c r="D9" s="106">
        <v>44.2</v>
      </c>
      <c r="E9" s="106">
        <v>3.3</v>
      </c>
      <c r="F9" s="106">
        <v>3.86</v>
      </c>
      <c r="G9" s="106">
        <v>11.4</v>
      </c>
      <c r="H9" s="128"/>
      <c r="I9" s="129"/>
      <c r="K9" s="104"/>
    </row>
    <row r="10" spans="1:11" hidden="1" outlineLevel="1" x14ac:dyDescent="0.2">
      <c r="A10" s="105"/>
      <c r="B10" s="106">
        <v>1.91</v>
      </c>
      <c r="C10" s="106">
        <v>63.15</v>
      </c>
      <c r="D10" s="106">
        <v>49.52</v>
      </c>
      <c r="E10" s="106">
        <v>2.99</v>
      </c>
      <c r="F10" s="106">
        <v>3.84</v>
      </c>
      <c r="G10" s="106">
        <v>7.65</v>
      </c>
      <c r="H10" s="128"/>
      <c r="I10" s="129"/>
      <c r="K10" s="104"/>
    </row>
    <row r="11" spans="1:11" hidden="1" outlineLevel="1" x14ac:dyDescent="0.2">
      <c r="A11" s="105"/>
      <c r="B11" s="106">
        <v>1.65</v>
      </c>
      <c r="C11" s="106">
        <v>57.66</v>
      </c>
      <c r="D11" s="106">
        <v>49.18</v>
      </c>
      <c r="E11" s="106">
        <v>2.97</v>
      </c>
      <c r="F11" s="106">
        <v>3.82</v>
      </c>
      <c r="G11" s="106">
        <v>7.89</v>
      </c>
      <c r="H11" s="128"/>
      <c r="I11" s="129"/>
      <c r="K11" s="104"/>
    </row>
    <row r="12" spans="1:11" hidden="1" outlineLevel="1" x14ac:dyDescent="0.2">
      <c r="A12" s="105"/>
      <c r="B12" s="106">
        <v>0.94</v>
      </c>
      <c r="C12" s="106">
        <v>57.3</v>
      </c>
      <c r="D12" s="106">
        <v>21.55</v>
      </c>
      <c r="E12" s="106">
        <v>3.09</v>
      </c>
      <c r="F12" s="106">
        <v>2.61</v>
      </c>
      <c r="G12" s="106">
        <v>11.96</v>
      </c>
      <c r="H12" s="106"/>
      <c r="I12" s="129"/>
      <c r="K12" s="104"/>
    </row>
    <row r="13" spans="1:11" hidden="1" outlineLevel="1" x14ac:dyDescent="0.2">
      <c r="A13" s="105"/>
      <c r="B13" s="106">
        <v>1.24</v>
      </c>
      <c r="C13" s="106">
        <v>46.16</v>
      </c>
      <c r="D13" s="106"/>
      <c r="E13" s="106">
        <v>2.64</v>
      </c>
      <c r="F13" s="106">
        <v>3.66</v>
      </c>
      <c r="G13" s="106">
        <v>7.99</v>
      </c>
      <c r="H13" s="106"/>
      <c r="I13" s="129"/>
    </row>
    <row r="14" spans="1:11" hidden="1" outlineLevel="1" x14ac:dyDescent="0.2">
      <c r="A14" s="105"/>
      <c r="B14" s="106">
        <v>1.39</v>
      </c>
      <c r="C14" s="106"/>
      <c r="D14" s="106"/>
      <c r="E14" s="106">
        <v>2.96</v>
      </c>
      <c r="F14" s="106">
        <v>3.84</v>
      </c>
      <c r="G14" s="106">
        <v>8.2799999999999994</v>
      </c>
      <c r="H14" s="128"/>
      <c r="I14" s="129"/>
      <c r="K14" s="104"/>
    </row>
    <row r="15" spans="1:11" hidden="1" outlineLevel="1" x14ac:dyDescent="0.2">
      <c r="A15" s="105"/>
      <c r="B15" s="106">
        <v>1.44</v>
      </c>
      <c r="C15" s="106"/>
      <c r="D15" s="106"/>
      <c r="E15" s="106">
        <v>3.2</v>
      </c>
      <c r="F15" s="106">
        <v>3.56</v>
      </c>
      <c r="G15" s="106">
        <v>15.56</v>
      </c>
      <c r="H15" s="128"/>
      <c r="I15" s="129"/>
      <c r="K15" s="104"/>
    </row>
    <row r="16" spans="1:11" hidden="1" outlineLevel="1" x14ac:dyDescent="0.2">
      <c r="A16" s="105"/>
      <c r="B16" s="106">
        <v>0.67</v>
      </c>
      <c r="C16" s="106"/>
      <c r="D16" s="106"/>
      <c r="E16" s="106">
        <v>2.7</v>
      </c>
      <c r="F16" s="106">
        <v>1.82</v>
      </c>
      <c r="G16" s="106">
        <v>6.74</v>
      </c>
      <c r="H16" s="128"/>
      <c r="I16" s="129"/>
      <c r="K16" s="104"/>
    </row>
    <row r="17" spans="1:11" hidden="1" outlineLevel="1" x14ac:dyDescent="0.2">
      <c r="A17" s="105"/>
      <c r="B17" s="106">
        <v>0.53</v>
      </c>
      <c r="C17" s="106"/>
      <c r="D17" s="106"/>
      <c r="E17" s="106">
        <v>3.08</v>
      </c>
      <c r="F17" s="106">
        <v>3.61</v>
      </c>
      <c r="G17" s="106">
        <v>7.51</v>
      </c>
      <c r="H17" s="106"/>
      <c r="I17" s="129"/>
      <c r="K17" s="104"/>
    </row>
    <row r="18" spans="1:11" hidden="1" outlineLevel="1" x14ac:dyDescent="0.2">
      <c r="A18" s="105"/>
      <c r="B18" s="106">
        <v>0.9</v>
      </c>
      <c r="C18" s="106"/>
      <c r="D18" s="106"/>
      <c r="E18" s="106">
        <v>2.67</v>
      </c>
      <c r="F18" s="106"/>
      <c r="G18" s="106">
        <v>8.26</v>
      </c>
      <c r="H18" s="106"/>
      <c r="I18" s="129"/>
    </row>
    <row r="19" spans="1:11" hidden="1" outlineLevel="1" x14ac:dyDescent="0.2">
      <c r="A19" s="105"/>
      <c r="B19" s="106">
        <v>0.81</v>
      </c>
      <c r="C19" s="106"/>
      <c r="D19" s="106"/>
      <c r="E19" s="106">
        <v>3.28</v>
      </c>
      <c r="F19" s="106"/>
      <c r="G19" s="106">
        <v>8.4</v>
      </c>
      <c r="H19" s="128"/>
      <c r="I19" s="129"/>
    </row>
    <row r="20" spans="1:11" hidden="1" outlineLevel="1" x14ac:dyDescent="0.2">
      <c r="A20" s="105"/>
      <c r="B20" s="106">
        <v>0.94</v>
      </c>
      <c r="C20" s="106"/>
      <c r="D20" s="106"/>
      <c r="E20" s="106">
        <v>3</v>
      </c>
      <c r="F20" s="106"/>
      <c r="G20" s="106">
        <v>6.84</v>
      </c>
      <c r="H20" s="128"/>
      <c r="I20" s="129"/>
    </row>
    <row r="21" spans="1:11" hidden="1" outlineLevel="1" x14ac:dyDescent="0.2">
      <c r="A21" s="105"/>
      <c r="B21" s="106">
        <v>0.88</v>
      </c>
      <c r="C21" s="106"/>
      <c r="D21" s="106"/>
      <c r="E21" s="106">
        <v>3.35</v>
      </c>
      <c r="F21" s="106"/>
      <c r="G21" s="106">
        <v>11.54</v>
      </c>
      <c r="H21" s="128"/>
      <c r="I21" s="129"/>
    </row>
    <row r="22" spans="1:11" hidden="1" outlineLevel="1" x14ac:dyDescent="0.2">
      <c r="A22" s="105"/>
      <c r="B22" s="106">
        <v>0.83</v>
      </c>
      <c r="C22" s="106"/>
      <c r="D22" s="106"/>
      <c r="E22" s="106">
        <v>2.61</v>
      </c>
      <c r="F22" s="106"/>
      <c r="G22" s="106">
        <v>4.3899999999999997</v>
      </c>
      <c r="H22" s="106"/>
      <c r="I22" s="129"/>
    </row>
    <row r="23" spans="1:11" hidden="1" outlineLevel="1" x14ac:dyDescent="0.2">
      <c r="A23" s="105"/>
      <c r="B23" s="106">
        <v>0.69</v>
      </c>
      <c r="C23" s="106"/>
      <c r="D23" s="106"/>
      <c r="E23" s="106">
        <v>2.37</v>
      </c>
      <c r="F23" s="106"/>
      <c r="G23" s="106">
        <v>6.29</v>
      </c>
      <c r="H23" s="106"/>
      <c r="I23" s="129"/>
    </row>
    <row r="24" spans="1:11" hidden="1" outlineLevel="1" x14ac:dyDescent="0.2">
      <c r="A24" s="105"/>
      <c r="B24" s="106">
        <v>0.98</v>
      </c>
      <c r="C24" s="106"/>
      <c r="D24" s="106"/>
      <c r="E24" s="106">
        <v>3.3</v>
      </c>
      <c r="F24" s="106"/>
      <c r="G24" s="106">
        <v>11.08</v>
      </c>
      <c r="H24" s="128"/>
      <c r="I24" s="129"/>
    </row>
    <row r="25" spans="1:11" hidden="1" outlineLevel="1" x14ac:dyDescent="0.2">
      <c r="A25" s="105"/>
      <c r="B25" s="106">
        <v>0.95</v>
      </c>
      <c r="C25" s="106"/>
      <c r="D25" s="106"/>
      <c r="E25" s="106">
        <v>2.96</v>
      </c>
      <c r="F25" s="106"/>
      <c r="G25" s="106"/>
      <c r="H25" s="128"/>
      <c r="I25" s="129"/>
    </row>
    <row r="26" spans="1:11" hidden="1" outlineLevel="1" x14ac:dyDescent="0.2">
      <c r="A26" s="105"/>
      <c r="B26" s="106">
        <v>0.97</v>
      </c>
      <c r="C26" s="106"/>
      <c r="D26" s="106"/>
      <c r="E26" s="106">
        <v>2.78</v>
      </c>
      <c r="F26" s="106"/>
      <c r="G26" s="106"/>
      <c r="H26" s="128"/>
      <c r="I26" s="129"/>
    </row>
    <row r="27" spans="1:11" hidden="1" outlineLevel="1" x14ac:dyDescent="0.2">
      <c r="A27" s="105"/>
      <c r="B27" s="106">
        <v>1.07</v>
      </c>
      <c r="C27" s="106"/>
      <c r="D27" s="106"/>
      <c r="E27" s="106">
        <v>3.06</v>
      </c>
      <c r="F27" s="106"/>
      <c r="G27" s="106"/>
      <c r="H27" s="106"/>
      <c r="I27" s="129"/>
    </row>
    <row r="28" spans="1:11" hidden="1" outlineLevel="1" x14ac:dyDescent="0.2">
      <c r="A28" s="105"/>
      <c r="B28" s="106">
        <v>0.7</v>
      </c>
      <c r="C28" s="106"/>
      <c r="D28" s="106"/>
      <c r="E28" s="106">
        <v>2.99</v>
      </c>
      <c r="F28" s="106"/>
      <c r="G28" s="106"/>
      <c r="H28" s="106"/>
      <c r="I28" s="129"/>
    </row>
    <row r="29" spans="1:11" hidden="1" outlineLevel="1" x14ac:dyDescent="0.2">
      <c r="A29" s="105"/>
      <c r="B29" s="106">
        <v>0.69</v>
      </c>
      <c r="C29" s="106"/>
      <c r="D29" s="106"/>
      <c r="E29" s="106">
        <v>2.87</v>
      </c>
      <c r="F29" s="106"/>
      <c r="G29" s="106"/>
      <c r="H29" s="128"/>
      <c r="I29" s="129"/>
    </row>
    <row r="30" spans="1:11" hidden="1" outlineLevel="1" x14ac:dyDescent="0.2">
      <c r="A30" s="105"/>
      <c r="B30" s="106">
        <v>0.76</v>
      </c>
      <c r="C30" s="106"/>
      <c r="D30" s="106"/>
      <c r="E30" s="106">
        <v>3.04</v>
      </c>
      <c r="F30" s="106"/>
      <c r="G30" s="106"/>
      <c r="H30" s="128"/>
      <c r="I30" s="129"/>
    </row>
    <row r="31" spans="1:11" hidden="1" outlineLevel="1" x14ac:dyDescent="0.2">
      <c r="A31" s="105"/>
      <c r="B31" s="106">
        <v>0.87</v>
      </c>
      <c r="C31" s="106"/>
      <c r="D31" s="106"/>
      <c r="E31" s="106">
        <v>2.84</v>
      </c>
      <c r="F31" s="106"/>
      <c r="G31" s="106"/>
      <c r="H31" s="128"/>
      <c r="I31" s="129"/>
    </row>
    <row r="32" spans="1:11" hidden="1" outlineLevel="1" x14ac:dyDescent="0.2">
      <c r="A32" s="105"/>
      <c r="B32" s="106">
        <v>0.89</v>
      </c>
      <c r="C32" s="106"/>
      <c r="D32" s="106"/>
      <c r="E32" s="106">
        <v>2.66</v>
      </c>
      <c r="F32" s="106"/>
      <c r="G32" s="106"/>
      <c r="H32" s="106"/>
      <c r="I32" s="129"/>
    </row>
    <row r="33" spans="1:9" hidden="1" outlineLevel="1" x14ac:dyDescent="0.2">
      <c r="A33" s="105"/>
      <c r="B33" s="106">
        <v>0.92</v>
      </c>
      <c r="C33" s="106"/>
      <c r="D33" s="106"/>
      <c r="E33" s="106">
        <v>2.98</v>
      </c>
      <c r="F33" s="106"/>
      <c r="G33" s="106"/>
      <c r="H33" s="106"/>
      <c r="I33" s="129"/>
    </row>
    <row r="34" spans="1:9" hidden="1" outlineLevel="1" x14ac:dyDescent="0.2">
      <c r="A34" s="105"/>
      <c r="B34" s="106">
        <v>1.1499999999999999</v>
      </c>
      <c r="C34" s="106"/>
      <c r="D34" s="106"/>
      <c r="E34" s="106">
        <v>2.95</v>
      </c>
      <c r="F34" s="106"/>
      <c r="G34" s="106"/>
      <c r="H34" s="128"/>
      <c r="I34" s="129"/>
    </row>
    <row r="35" spans="1:9" hidden="1" outlineLevel="1" x14ac:dyDescent="0.2">
      <c r="A35" s="105"/>
      <c r="B35" s="106">
        <v>0.91</v>
      </c>
      <c r="C35" s="106"/>
      <c r="D35" s="106"/>
      <c r="E35" s="106">
        <v>2.5299999999999998</v>
      </c>
      <c r="F35" s="106"/>
      <c r="G35" s="106"/>
      <c r="H35" s="128"/>
      <c r="I35" s="129"/>
    </row>
    <row r="36" spans="1:9" hidden="1" outlineLevel="1" x14ac:dyDescent="0.2">
      <c r="A36" s="105"/>
      <c r="B36" s="106">
        <v>0.57999999999999996</v>
      </c>
      <c r="C36" s="106"/>
      <c r="D36" s="106"/>
      <c r="E36" s="106">
        <v>2.97</v>
      </c>
      <c r="F36" s="106"/>
      <c r="G36" s="106"/>
      <c r="H36" s="128"/>
      <c r="I36" s="129"/>
    </row>
    <row r="37" spans="1:9" hidden="1" outlineLevel="1" x14ac:dyDescent="0.2">
      <c r="A37" s="105"/>
      <c r="B37" s="106">
        <v>0.47</v>
      </c>
      <c r="C37" s="106"/>
      <c r="D37" s="106"/>
      <c r="E37" s="106">
        <v>2.68</v>
      </c>
      <c r="F37" s="106"/>
      <c r="G37" s="106"/>
      <c r="H37" s="106"/>
      <c r="I37" s="106"/>
    </row>
    <row r="38" spans="1:9" hidden="1" outlineLevel="1" x14ac:dyDescent="0.2">
      <c r="A38" s="105"/>
      <c r="B38" s="106">
        <v>1.1000000000000001</v>
      </c>
      <c r="C38" s="106"/>
      <c r="D38" s="106"/>
      <c r="E38" s="106">
        <v>3.1</v>
      </c>
      <c r="F38" s="106"/>
      <c r="G38" s="106"/>
      <c r="H38" s="106"/>
      <c r="I38" s="106"/>
    </row>
    <row r="39" spans="1:9" hidden="1" outlineLevel="1" x14ac:dyDescent="0.2">
      <c r="A39" s="105"/>
      <c r="B39" s="106">
        <v>1.07</v>
      </c>
      <c r="C39" s="106"/>
      <c r="D39" s="106"/>
      <c r="E39" s="106">
        <v>2.89</v>
      </c>
      <c r="F39" s="106"/>
      <c r="G39" s="106"/>
      <c r="H39" s="128"/>
      <c r="I39" s="106"/>
    </row>
    <row r="40" spans="1:9" hidden="1" outlineLevel="1" x14ac:dyDescent="0.2">
      <c r="A40" s="105"/>
      <c r="B40" s="106">
        <v>1.34</v>
      </c>
      <c r="C40" s="106"/>
      <c r="D40" s="106"/>
      <c r="E40" s="106">
        <v>2.94</v>
      </c>
      <c r="F40" s="106"/>
      <c r="G40" s="106"/>
      <c r="H40" s="128"/>
      <c r="I40" s="106"/>
    </row>
    <row r="41" spans="1:9" hidden="1" outlineLevel="1" x14ac:dyDescent="0.2">
      <c r="A41" s="105"/>
      <c r="B41" s="106">
        <v>0.45</v>
      </c>
      <c r="C41" s="106"/>
      <c r="D41" s="106"/>
      <c r="E41" s="106">
        <v>4.3899999999999997</v>
      </c>
      <c r="F41" s="106"/>
      <c r="G41" s="106"/>
      <c r="H41" s="128"/>
      <c r="I41" s="106"/>
    </row>
    <row r="42" spans="1:9" hidden="1" outlineLevel="1" x14ac:dyDescent="0.2">
      <c r="A42" s="105"/>
      <c r="B42" s="106">
        <v>0.33</v>
      </c>
      <c r="C42" s="106"/>
      <c r="D42" s="106"/>
      <c r="E42" s="106">
        <v>2.99</v>
      </c>
      <c r="F42" s="106"/>
      <c r="G42" s="106"/>
      <c r="H42" s="106"/>
      <c r="I42" s="106"/>
    </row>
    <row r="43" spans="1:9" hidden="1" outlineLevel="1" x14ac:dyDescent="0.2">
      <c r="A43" s="105"/>
      <c r="B43" s="106">
        <v>1.17</v>
      </c>
      <c r="C43" s="106"/>
      <c r="D43" s="106"/>
      <c r="E43" s="106">
        <v>4.1100000000000003</v>
      </c>
      <c r="F43" s="106"/>
      <c r="G43" s="106"/>
      <c r="H43" s="106"/>
      <c r="I43" s="106"/>
    </row>
    <row r="44" spans="1:9" hidden="1" outlineLevel="1" x14ac:dyDescent="0.2">
      <c r="A44" s="105"/>
      <c r="B44" s="106">
        <v>0.76</v>
      </c>
      <c r="C44" s="106"/>
      <c r="D44" s="106"/>
      <c r="E44" s="106">
        <v>3.86</v>
      </c>
      <c r="F44" s="106"/>
      <c r="G44" s="106"/>
      <c r="H44" s="128"/>
      <c r="I44" s="106"/>
    </row>
    <row r="45" spans="1:9" hidden="1" outlineLevel="1" x14ac:dyDescent="0.2">
      <c r="A45" s="105"/>
      <c r="B45" s="106">
        <v>0.36</v>
      </c>
      <c r="C45" s="106"/>
      <c r="D45" s="106"/>
      <c r="E45" s="106">
        <v>5.18</v>
      </c>
      <c r="F45" s="106"/>
      <c r="G45" s="106"/>
      <c r="H45" s="128"/>
      <c r="I45" s="106"/>
    </row>
    <row r="46" spans="1:9" hidden="1" outlineLevel="1" x14ac:dyDescent="0.2">
      <c r="A46" s="105"/>
      <c r="B46" s="106">
        <v>0.16</v>
      </c>
      <c r="C46" s="106"/>
      <c r="D46" s="106"/>
      <c r="E46" s="106">
        <v>3.92</v>
      </c>
      <c r="F46" s="106"/>
      <c r="G46" s="106"/>
      <c r="H46" s="128"/>
      <c r="I46" s="106"/>
    </row>
    <row r="47" spans="1:9" hidden="1" outlineLevel="1" x14ac:dyDescent="0.2">
      <c r="A47" s="105"/>
      <c r="B47" s="106">
        <v>0.27</v>
      </c>
      <c r="C47" s="106"/>
      <c r="D47" s="106"/>
      <c r="E47" s="106">
        <v>4.4000000000000004</v>
      </c>
      <c r="F47" s="106"/>
      <c r="G47" s="106"/>
      <c r="H47" s="106"/>
      <c r="I47" s="106"/>
    </row>
    <row r="48" spans="1:9" hidden="1" outlineLevel="1" x14ac:dyDescent="0.2">
      <c r="A48" s="105"/>
      <c r="B48" s="106">
        <v>0.34</v>
      </c>
      <c r="C48" s="106"/>
      <c r="D48" s="106"/>
      <c r="E48" s="106">
        <v>2.44</v>
      </c>
      <c r="F48" s="106"/>
      <c r="G48" s="106"/>
      <c r="H48" s="106"/>
      <c r="I48" s="106"/>
    </row>
    <row r="49" spans="1:13" collapsed="1" x14ac:dyDescent="0.2">
      <c r="A49" s="108" t="s">
        <v>139</v>
      </c>
      <c r="B49" s="106">
        <f t="shared" ref="B49:G49" si="0">SUM(B4:B48)</f>
        <v>42.890000000000008</v>
      </c>
      <c r="C49" s="106">
        <f t="shared" si="0"/>
        <v>1040.5899999999999</v>
      </c>
      <c r="D49" s="106">
        <f t="shared" si="0"/>
        <v>634.57999999999993</v>
      </c>
      <c r="E49" s="106">
        <f t="shared" si="0"/>
        <v>140.54</v>
      </c>
      <c r="F49" s="106">
        <f t="shared" si="0"/>
        <v>50.6</v>
      </c>
      <c r="G49" s="106">
        <f t="shared" si="0"/>
        <v>190.81999999999996</v>
      </c>
      <c r="H49" s="106">
        <f t="shared" ref="H49" si="1">SUM(H4:H48)</f>
        <v>14.4</v>
      </c>
      <c r="I49" s="106">
        <f>SUM(I4:I6)</f>
        <v>16.799999999999997</v>
      </c>
    </row>
    <row r="50" spans="1:13" x14ac:dyDescent="0.2">
      <c r="A50" s="107" t="s">
        <v>94</v>
      </c>
      <c r="B50" s="109">
        <f>B49</f>
        <v>42.890000000000008</v>
      </c>
      <c r="C50" s="109">
        <f>C49-(B49+G50+I50)</f>
        <v>790.07999999999993</v>
      </c>
      <c r="D50" s="109">
        <f>D49-(E50+F50)</f>
        <v>443.43999999999994</v>
      </c>
      <c r="E50" s="109">
        <f>E49</f>
        <v>140.54</v>
      </c>
      <c r="F50" s="109">
        <f>F49</f>
        <v>50.6</v>
      </c>
      <c r="G50" s="109">
        <f>G49</f>
        <v>190.81999999999996</v>
      </c>
      <c r="H50" s="109">
        <f>H49</f>
        <v>14.4</v>
      </c>
      <c r="I50" s="109">
        <f>I49+I7</f>
        <v>16.799999999999997</v>
      </c>
    </row>
    <row r="51" spans="1:13" x14ac:dyDescent="0.2">
      <c r="H51" s="116"/>
    </row>
    <row r="53" spans="1:13" ht="12.75" customHeight="1" x14ac:dyDescent="0.2">
      <c r="A53" s="17" t="s">
        <v>10</v>
      </c>
      <c r="B53" s="115" t="s">
        <v>144</v>
      </c>
      <c r="C53" s="115"/>
      <c r="D53" s="115"/>
      <c r="E53" s="115" t="s">
        <v>145</v>
      </c>
      <c r="F53" s="115"/>
      <c r="G53" s="115"/>
      <c r="H53" s="115" t="s">
        <v>146</v>
      </c>
      <c r="I53" s="115"/>
      <c r="J53" s="115"/>
      <c r="K53" s="115" t="s">
        <v>147</v>
      </c>
      <c r="L53" s="115"/>
      <c r="M53" s="115"/>
    </row>
    <row r="54" spans="1:13" x14ac:dyDescent="0.2">
      <c r="A54" s="114" t="s">
        <v>39</v>
      </c>
      <c r="B54" s="113" t="s">
        <v>148</v>
      </c>
      <c r="C54" s="110" t="s">
        <v>1</v>
      </c>
      <c r="D54" s="110" t="s">
        <v>39</v>
      </c>
      <c r="E54" s="113" t="s">
        <v>148</v>
      </c>
      <c r="F54" s="110" t="s">
        <v>1</v>
      </c>
      <c r="G54" s="110" t="s">
        <v>39</v>
      </c>
      <c r="H54" s="113" t="s">
        <v>148</v>
      </c>
      <c r="I54" s="110" t="s">
        <v>1</v>
      </c>
      <c r="J54" s="110" t="s">
        <v>39</v>
      </c>
      <c r="K54" s="113" t="s">
        <v>148</v>
      </c>
      <c r="L54" s="113" t="s">
        <v>1</v>
      </c>
      <c r="M54" s="110" t="s">
        <v>39</v>
      </c>
    </row>
    <row r="55" spans="1:13" hidden="1" outlineLevel="1" x14ac:dyDescent="0.2">
      <c r="A55" s="111">
        <v>0</v>
      </c>
      <c r="B55" s="106">
        <v>1.38</v>
      </c>
      <c r="C55" s="106">
        <v>5</v>
      </c>
      <c r="D55" s="119">
        <f>B55*C55</f>
        <v>6.8999999999999995</v>
      </c>
      <c r="E55" s="106">
        <v>2.0699999999999998</v>
      </c>
      <c r="F55" s="106">
        <v>5</v>
      </c>
      <c r="G55" s="119">
        <f>E55*F55</f>
        <v>10.35</v>
      </c>
      <c r="H55" s="106">
        <v>0.02</v>
      </c>
      <c r="I55" s="106">
        <v>5</v>
      </c>
      <c r="J55" s="119">
        <f>H55*I55</f>
        <v>0.1</v>
      </c>
      <c r="K55" s="106">
        <v>4.6900000000000004</v>
      </c>
      <c r="L55" s="106">
        <v>5</v>
      </c>
      <c r="M55" s="119">
        <f>K55*L55</f>
        <v>23.450000000000003</v>
      </c>
    </row>
    <row r="56" spans="1:13" hidden="1" outlineLevel="1" x14ac:dyDescent="0.2">
      <c r="A56" s="111">
        <f>A55+5</f>
        <v>5</v>
      </c>
      <c r="B56" s="106">
        <v>1.38</v>
      </c>
      <c r="C56" s="106">
        <v>5</v>
      </c>
      <c r="D56" s="119">
        <f t="shared" ref="D56:D120" si="2">B56*C56</f>
        <v>6.8999999999999995</v>
      </c>
      <c r="E56" s="106">
        <v>2.0699999999999998</v>
      </c>
      <c r="F56" s="106">
        <v>5</v>
      </c>
      <c r="G56" s="119">
        <f t="shared" ref="G56:G120" si="3">E56*F56</f>
        <v>10.35</v>
      </c>
      <c r="H56" s="106">
        <v>0</v>
      </c>
      <c r="I56" s="106">
        <v>5</v>
      </c>
      <c r="J56" s="119">
        <f t="shared" ref="J56:J120" si="4">H56*I56</f>
        <v>0</v>
      </c>
      <c r="K56" s="106">
        <v>4.51</v>
      </c>
      <c r="L56" s="106">
        <v>5</v>
      </c>
      <c r="M56" s="119">
        <f t="shared" ref="M56:M120" si="5">K56*L56</f>
        <v>22.549999999999997</v>
      </c>
    </row>
    <row r="57" spans="1:13" hidden="1" outlineLevel="1" x14ac:dyDescent="0.2">
      <c r="A57" s="111">
        <f t="shared" ref="A57:A59" si="6">A56+5</f>
        <v>10</v>
      </c>
      <c r="B57" s="106">
        <v>1.38</v>
      </c>
      <c r="C57" s="106">
        <v>5</v>
      </c>
      <c r="D57" s="119">
        <f t="shared" si="2"/>
        <v>6.8999999999999995</v>
      </c>
      <c r="E57" s="106">
        <v>2.0699999999999998</v>
      </c>
      <c r="F57" s="106">
        <v>5</v>
      </c>
      <c r="G57" s="119">
        <f t="shared" si="3"/>
        <v>10.35</v>
      </c>
      <c r="H57" s="106">
        <v>0</v>
      </c>
      <c r="I57" s="106">
        <v>5</v>
      </c>
      <c r="J57" s="119">
        <f t="shared" si="4"/>
        <v>0</v>
      </c>
      <c r="K57" s="106">
        <v>4.5599999999999996</v>
      </c>
      <c r="L57" s="106">
        <v>5</v>
      </c>
      <c r="M57" s="119">
        <f t="shared" si="5"/>
        <v>22.799999999999997</v>
      </c>
    </row>
    <row r="58" spans="1:13" hidden="1" outlineLevel="1" x14ac:dyDescent="0.2">
      <c r="A58" s="111">
        <f t="shared" si="6"/>
        <v>15</v>
      </c>
      <c r="B58" s="106">
        <v>1.38</v>
      </c>
      <c r="C58" s="106">
        <v>5</v>
      </c>
      <c r="D58" s="119">
        <f t="shared" si="2"/>
        <v>6.8999999999999995</v>
      </c>
      <c r="E58" s="106">
        <v>2.0699999999999998</v>
      </c>
      <c r="F58" s="106">
        <v>5</v>
      </c>
      <c r="G58" s="119">
        <f t="shared" si="3"/>
        <v>10.35</v>
      </c>
      <c r="H58" s="106">
        <v>0.05</v>
      </c>
      <c r="I58" s="106">
        <v>5</v>
      </c>
      <c r="J58" s="119">
        <f t="shared" si="4"/>
        <v>0.25</v>
      </c>
      <c r="K58" s="106">
        <v>4.26</v>
      </c>
      <c r="L58" s="106">
        <v>5</v>
      </c>
      <c r="M58" s="119">
        <f t="shared" si="5"/>
        <v>21.299999999999997</v>
      </c>
    </row>
    <row r="59" spans="1:13" hidden="1" outlineLevel="1" x14ac:dyDescent="0.2">
      <c r="A59" s="111">
        <f t="shared" si="6"/>
        <v>20</v>
      </c>
      <c r="B59" s="106">
        <v>0.71</v>
      </c>
      <c r="C59" s="106">
        <v>5</v>
      </c>
      <c r="D59" s="119">
        <f t="shared" si="2"/>
        <v>3.55</v>
      </c>
      <c r="E59" s="106">
        <v>1.06</v>
      </c>
      <c r="F59" s="106">
        <v>5</v>
      </c>
      <c r="G59" s="119">
        <f t="shared" si="3"/>
        <v>5.3000000000000007</v>
      </c>
      <c r="H59" s="106">
        <v>0</v>
      </c>
      <c r="I59" s="106">
        <v>5</v>
      </c>
      <c r="J59" s="119">
        <f t="shared" si="4"/>
        <v>0</v>
      </c>
      <c r="K59" s="106">
        <v>2.4300000000000002</v>
      </c>
      <c r="L59" s="106">
        <v>5</v>
      </c>
      <c r="M59" s="119">
        <f t="shared" si="5"/>
        <v>12.15</v>
      </c>
    </row>
    <row r="60" spans="1:13" collapsed="1" x14ac:dyDescent="0.2">
      <c r="A60" s="108" t="s">
        <v>150</v>
      </c>
      <c r="B60" s="117"/>
      <c r="C60" s="117"/>
      <c r="D60" s="123">
        <f>SUM(D55:D59)</f>
        <v>31.15</v>
      </c>
      <c r="E60" s="118"/>
      <c r="F60" s="118"/>
      <c r="G60" s="123">
        <f>SUM(G55:G59)</f>
        <v>46.7</v>
      </c>
      <c r="H60" s="118"/>
      <c r="I60" s="118"/>
      <c r="J60" s="123">
        <f>SUM(J55:J59)</f>
        <v>0.35</v>
      </c>
      <c r="K60" s="118"/>
      <c r="L60" s="118"/>
      <c r="M60" s="123">
        <f>SUM(M55:M59)</f>
        <v>102.25</v>
      </c>
    </row>
    <row r="61" spans="1:13" x14ac:dyDescent="0.2">
      <c r="A61" s="107" t="s">
        <v>94</v>
      </c>
      <c r="B61" s="120"/>
      <c r="C61" s="17"/>
      <c r="D61" s="116">
        <f>D60</f>
        <v>31.15</v>
      </c>
      <c r="E61" s="114"/>
      <c r="F61" s="114"/>
      <c r="G61" s="116">
        <f>G60</f>
        <v>46.7</v>
      </c>
      <c r="H61" s="114"/>
      <c r="I61" s="114"/>
      <c r="J61" s="116">
        <f>J60</f>
        <v>0.35</v>
      </c>
      <c r="K61" s="114"/>
      <c r="L61" s="114"/>
      <c r="M61" s="121">
        <f>M60</f>
        <v>102.25</v>
      </c>
    </row>
    <row r="62" spans="1:13" hidden="1" outlineLevel="1" x14ac:dyDescent="0.2">
      <c r="A62" s="112">
        <v>0</v>
      </c>
      <c r="B62" s="106">
        <v>1.23</v>
      </c>
      <c r="C62" s="106">
        <v>5</v>
      </c>
      <c r="D62" s="119">
        <f t="shared" si="2"/>
        <v>6.15</v>
      </c>
      <c r="E62" s="106">
        <v>1.85</v>
      </c>
      <c r="F62" s="106">
        <v>5</v>
      </c>
      <c r="G62" s="119">
        <f t="shared" si="3"/>
        <v>9.25</v>
      </c>
      <c r="H62" s="106">
        <v>1.27</v>
      </c>
      <c r="I62" s="106">
        <v>5</v>
      </c>
      <c r="J62" s="119">
        <f t="shared" si="4"/>
        <v>6.35</v>
      </c>
      <c r="K62" s="106">
        <v>3.04</v>
      </c>
      <c r="L62" s="106">
        <v>5</v>
      </c>
      <c r="M62" s="119">
        <f t="shared" si="5"/>
        <v>15.2</v>
      </c>
    </row>
    <row r="63" spans="1:13" hidden="1" outlineLevel="1" x14ac:dyDescent="0.2">
      <c r="A63" s="112">
        <f>A62+5</f>
        <v>5</v>
      </c>
      <c r="B63" s="106">
        <v>1.23</v>
      </c>
      <c r="C63" s="106">
        <v>5</v>
      </c>
      <c r="D63" s="119">
        <f t="shared" si="2"/>
        <v>6.15</v>
      </c>
      <c r="E63" s="106">
        <v>1.85</v>
      </c>
      <c r="F63" s="106">
        <v>5</v>
      </c>
      <c r="G63" s="119">
        <f t="shared" si="3"/>
        <v>9.25</v>
      </c>
      <c r="H63" s="106">
        <v>0.31</v>
      </c>
      <c r="I63" s="106">
        <v>5</v>
      </c>
      <c r="J63" s="119">
        <f t="shared" si="4"/>
        <v>1.55</v>
      </c>
      <c r="K63" s="106">
        <v>4.68</v>
      </c>
      <c r="L63" s="106">
        <v>5</v>
      </c>
      <c r="M63" s="119">
        <f t="shared" si="5"/>
        <v>23.4</v>
      </c>
    </row>
    <row r="64" spans="1:13" hidden="1" outlineLevel="1" x14ac:dyDescent="0.2">
      <c r="A64" s="112">
        <f t="shared" ref="A64:A119" si="7">A63+5</f>
        <v>10</v>
      </c>
      <c r="B64" s="106">
        <v>1.23</v>
      </c>
      <c r="C64" s="106">
        <v>5</v>
      </c>
      <c r="D64" s="119">
        <f t="shared" si="2"/>
        <v>6.15</v>
      </c>
      <c r="E64" s="106">
        <v>1.85</v>
      </c>
      <c r="F64" s="106">
        <v>5</v>
      </c>
      <c r="G64" s="119">
        <f t="shared" si="3"/>
        <v>9.25</v>
      </c>
      <c r="H64" s="106">
        <v>0.04</v>
      </c>
      <c r="I64" s="106">
        <v>5</v>
      </c>
      <c r="J64" s="119">
        <f t="shared" si="4"/>
        <v>0.2</v>
      </c>
      <c r="K64" s="106">
        <v>4.29</v>
      </c>
      <c r="L64" s="106">
        <v>5</v>
      </c>
      <c r="M64" s="119">
        <f t="shared" si="5"/>
        <v>21.45</v>
      </c>
    </row>
    <row r="65" spans="1:13" hidden="1" outlineLevel="1" x14ac:dyDescent="0.2">
      <c r="A65" s="112">
        <f t="shared" si="7"/>
        <v>15</v>
      </c>
      <c r="B65" s="106">
        <v>1.23</v>
      </c>
      <c r="C65" s="106">
        <v>5</v>
      </c>
      <c r="D65" s="119">
        <f t="shared" si="2"/>
        <v>6.15</v>
      </c>
      <c r="E65" s="106">
        <v>1.85</v>
      </c>
      <c r="F65" s="106">
        <v>5</v>
      </c>
      <c r="G65" s="119">
        <f t="shared" si="3"/>
        <v>9.25</v>
      </c>
      <c r="H65" s="106">
        <v>0.08</v>
      </c>
      <c r="I65" s="106">
        <v>5</v>
      </c>
      <c r="J65" s="119">
        <f t="shared" si="4"/>
        <v>0.4</v>
      </c>
      <c r="K65" s="106">
        <v>4.92</v>
      </c>
      <c r="L65" s="106">
        <v>5</v>
      </c>
      <c r="M65" s="119">
        <f t="shared" si="5"/>
        <v>24.6</v>
      </c>
    </row>
    <row r="66" spans="1:13" hidden="1" outlineLevel="1" x14ac:dyDescent="0.2">
      <c r="A66" s="112">
        <f t="shared" si="7"/>
        <v>20</v>
      </c>
      <c r="B66" s="106">
        <v>1.23</v>
      </c>
      <c r="C66" s="106">
        <v>5</v>
      </c>
      <c r="D66" s="119">
        <f t="shared" si="2"/>
        <v>6.15</v>
      </c>
      <c r="E66" s="106">
        <v>1.85</v>
      </c>
      <c r="F66" s="106">
        <v>5</v>
      </c>
      <c r="G66" s="119">
        <f t="shared" si="3"/>
        <v>9.25</v>
      </c>
      <c r="H66" s="106">
        <v>0.12</v>
      </c>
      <c r="I66" s="106">
        <v>5</v>
      </c>
      <c r="J66" s="119">
        <f t="shared" si="4"/>
        <v>0.6</v>
      </c>
      <c r="K66" s="106">
        <v>4.22</v>
      </c>
      <c r="L66" s="106">
        <v>5</v>
      </c>
      <c r="M66" s="119">
        <f t="shared" si="5"/>
        <v>21.099999999999998</v>
      </c>
    </row>
    <row r="67" spans="1:13" hidden="1" outlineLevel="1" x14ac:dyDescent="0.2">
      <c r="A67" s="112">
        <f t="shared" si="7"/>
        <v>25</v>
      </c>
      <c r="B67" s="106">
        <v>1.23</v>
      </c>
      <c r="C67" s="106">
        <v>5</v>
      </c>
      <c r="D67" s="119">
        <f t="shared" si="2"/>
        <v>6.15</v>
      </c>
      <c r="E67" s="106">
        <v>1.85</v>
      </c>
      <c r="F67" s="106">
        <v>5</v>
      </c>
      <c r="G67" s="119">
        <f t="shared" si="3"/>
        <v>9.25</v>
      </c>
      <c r="H67" s="106">
        <v>0.18</v>
      </c>
      <c r="I67" s="106">
        <v>5</v>
      </c>
      <c r="J67" s="119">
        <f t="shared" si="4"/>
        <v>0.89999999999999991</v>
      </c>
      <c r="K67" s="106">
        <v>4.95</v>
      </c>
      <c r="L67" s="106">
        <v>5</v>
      </c>
      <c r="M67" s="119">
        <f t="shared" si="5"/>
        <v>24.75</v>
      </c>
    </row>
    <row r="68" spans="1:13" hidden="1" outlineLevel="1" x14ac:dyDescent="0.2">
      <c r="A68" s="112">
        <f t="shared" si="7"/>
        <v>30</v>
      </c>
      <c r="B68" s="106">
        <v>1.23</v>
      </c>
      <c r="C68" s="106">
        <v>5</v>
      </c>
      <c r="D68" s="119">
        <f t="shared" si="2"/>
        <v>6.15</v>
      </c>
      <c r="E68" s="106">
        <v>1.85</v>
      </c>
      <c r="F68" s="106">
        <v>5</v>
      </c>
      <c r="G68" s="119">
        <f t="shared" si="3"/>
        <v>9.25</v>
      </c>
      <c r="H68" s="106">
        <v>0</v>
      </c>
      <c r="I68" s="106">
        <v>5</v>
      </c>
      <c r="J68" s="119">
        <f t="shared" si="4"/>
        <v>0</v>
      </c>
      <c r="K68" s="106">
        <v>5.8</v>
      </c>
      <c r="L68" s="106">
        <v>5</v>
      </c>
      <c r="M68" s="119">
        <f t="shared" si="5"/>
        <v>29</v>
      </c>
    </row>
    <row r="69" spans="1:13" hidden="1" outlineLevel="1" x14ac:dyDescent="0.2">
      <c r="A69" s="112">
        <f t="shared" si="7"/>
        <v>35</v>
      </c>
      <c r="B69" s="106">
        <v>1.23</v>
      </c>
      <c r="C69" s="106">
        <v>5</v>
      </c>
      <c r="D69" s="119">
        <f t="shared" si="2"/>
        <v>6.15</v>
      </c>
      <c r="E69" s="106">
        <v>1.85</v>
      </c>
      <c r="F69" s="106">
        <v>5</v>
      </c>
      <c r="G69" s="119">
        <f t="shared" si="3"/>
        <v>9.25</v>
      </c>
      <c r="H69" s="106">
        <v>0</v>
      </c>
      <c r="I69" s="106">
        <v>5</v>
      </c>
      <c r="J69" s="119">
        <f t="shared" si="4"/>
        <v>0</v>
      </c>
      <c r="K69" s="106">
        <v>5.3</v>
      </c>
      <c r="L69" s="106">
        <v>5</v>
      </c>
      <c r="M69" s="119">
        <f t="shared" si="5"/>
        <v>26.5</v>
      </c>
    </row>
    <row r="70" spans="1:13" hidden="1" outlineLevel="1" x14ac:dyDescent="0.2">
      <c r="A70" s="112">
        <f t="shared" si="7"/>
        <v>40</v>
      </c>
      <c r="B70" s="106">
        <v>1.23</v>
      </c>
      <c r="C70" s="106">
        <v>5</v>
      </c>
      <c r="D70" s="119">
        <f t="shared" si="2"/>
        <v>6.15</v>
      </c>
      <c r="E70" s="106">
        <v>1.85</v>
      </c>
      <c r="F70" s="106">
        <v>5</v>
      </c>
      <c r="G70" s="119">
        <f t="shared" si="3"/>
        <v>9.25</v>
      </c>
      <c r="H70" s="106">
        <v>0</v>
      </c>
      <c r="I70" s="106">
        <v>5</v>
      </c>
      <c r="J70" s="119">
        <f t="shared" si="4"/>
        <v>0</v>
      </c>
      <c r="K70" s="106">
        <v>5.31</v>
      </c>
      <c r="L70" s="106">
        <v>5</v>
      </c>
      <c r="M70" s="119">
        <f t="shared" si="5"/>
        <v>26.549999999999997</v>
      </c>
    </row>
    <row r="71" spans="1:13" hidden="1" outlineLevel="1" x14ac:dyDescent="0.2">
      <c r="A71" s="112">
        <f t="shared" si="7"/>
        <v>45</v>
      </c>
      <c r="B71" s="106">
        <v>1.23</v>
      </c>
      <c r="C71" s="106">
        <v>5</v>
      </c>
      <c r="D71" s="119">
        <f t="shared" si="2"/>
        <v>6.15</v>
      </c>
      <c r="E71" s="106">
        <v>1.85</v>
      </c>
      <c r="F71" s="106">
        <v>5</v>
      </c>
      <c r="G71" s="119">
        <f t="shared" si="3"/>
        <v>9.25</v>
      </c>
      <c r="H71" s="106">
        <v>0.02</v>
      </c>
      <c r="I71" s="106">
        <v>5</v>
      </c>
      <c r="J71" s="119">
        <f t="shared" si="4"/>
        <v>0.1</v>
      </c>
      <c r="K71" s="106">
        <v>4.87</v>
      </c>
      <c r="L71" s="106">
        <v>5</v>
      </c>
      <c r="M71" s="119">
        <f t="shared" si="5"/>
        <v>24.35</v>
      </c>
    </row>
    <row r="72" spans="1:13" hidden="1" outlineLevel="1" x14ac:dyDescent="0.2">
      <c r="A72" s="112">
        <f t="shared" si="7"/>
        <v>50</v>
      </c>
      <c r="B72" s="106">
        <v>1.23</v>
      </c>
      <c r="C72" s="106">
        <v>5</v>
      </c>
      <c r="D72" s="119">
        <f t="shared" si="2"/>
        <v>6.15</v>
      </c>
      <c r="E72" s="106">
        <v>1.85</v>
      </c>
      <c r="F72" s="106">
        <v>5</v>
      </c>
      <c r="G72" s="119">
        <f t="shared" si="3"/>
        <v>9.25</v>
      </c>
      <c r="H72" s="106">
        <v>0.06</v>
      </c>
      <c r="I72" s="106">
        <v>5</v>
      </c>
      <c r="J72" s="119">
        <f t="shared" si="4"/>
        <v>0.3</v>
      </c>
      <c r="K72" s="106">
        <v>4.78</v>
      </c>
      <c r="L72" s="106">
        <v>5</v>
      </c>
      <c r="M72" s="119">
        <f t="shared" si="5"/>
        <v>23.900000000000002</v>
      </c>
    </row>
    <row r="73" spans="1:13" hidden="1" outlineLevel="1" x14ac:dyDescent="0.2">
      <c r="A73" s="112">
        <f t="shared" si="7"/>
        <v>55</v>
      </c>
      <c r="B73" s="106">
        <v>1.23</v>
      </c>
      <c r="C73" s="106">
        <v>5</v>
      </c>
      <c r="D73" s="119">
        <f t="shared" si="2"/>
        <v>6.15</v>
      </c>
      <c r="E73" s="106">
        <v>1.85</v>
      </c>
      <c r="F73" s="106">
        <v>5</v>
      </c>
      <c r="G73" s="119">
        <f t="shared" si="3"/>
        <v>9.25</v>
      </c>
      <c r="H73" s="106">
        <v>0.19</v>
      </c>
      <c r="I73" s="106">
        <v>5</v>
      </c>
      <c r="J73" s="119">
        <f t="shared" si="4"/>
        <v>0.95</v>
      </c>
      <c r="K73" s="106">
        <v>4.38</v>
      </c>
      <c r="L73" s="106">
        <v>5</v>
      </c>
      <c r="M73" s="119">
        <f t="shared" si="5"/>
        <v>21.9</v>
      </c>
    </row>
    <row r="74" spans="1:13" hidden="1" outlineLevel="1" x14ac:dyDescent="0.2">
      <c r="A74" s="112">
        <f t="shared" si="7"/>
        <v>60</v>
      </c>
      <c r="B74" s="106">
        <v>1.23</v>
      </c>
      <c r="C74" s="106">
        <v>5</v>
      </c>
      <c r="D74" s="119">
        <f t="shared" si="2"/>
        <v>6.15</v>
      </c>
      <c r="E74" s="106">
        <v>1.85</v>
      </c>
      <c r="F74" s="106">
        <v>5</v>
      </c>
      <c r="G74" s="119">
        <f t="shared" si="3"/>
        <v>9.25</v>
      </c>
      <c r="H74" s="106">
        <v>0.04</v>
      </c>
      <c r="I74" s="106">
        <v>5</v>
      </c>
      <c r="J74" s="119">
        <f t="shared" si="4"/>
        <v>0.2</v>
      </c>
      <c r="K74" s="106">
        <v>5.72</v>
      </c>
      <c r="L74" s="106">
        <v>5</v>
      </c>
      <c r="M74" s="119">
        <f t="shared" si="5"/>
        <v>28.599999999999998</v>
      </c>
    </row>
    <row r="75" spans="1:13" hidden="1" outlineLevel="1" x14ac:dyDescent="0.2">
      <c r="A75" s="112">
        <f t="shared" si="7"/>
        <v>65</v>
      </c>
      <c r="B75" s="106">
        <v>1.23</v>
      </c>
      <c r="C75" s="106">
        <v>5</v>
      </c>
      <c r="D75" s="119">
        <f t="shared" si="2"/>
        <v>6.15</v>
      </c>
      <c r="E75" s="106">
        <v>1.85</v>
      </c>
      <c r="F75" s="106">
        <v>5</v>
      </c>
      <c r="G75" s="119">
        <f t="shared" si="3"/>
        <v>9.25</v>
      </c>
      <c r="H75" s="106">
        <v>7.0000000000000007E-2</v>
      </c>
      <c r="I75" s="106">
        <v>5</v>
      </c>
      <c r="J75" s="119">
        <f t="shared" si="4"/>
        <v>0.35000000000000003</v>
      </c>
      <c r="K75" s="106">
        <v>4.83</v>
      </c>
      <c r="L75" s="106">
        <v>5</v>
      </c>
      <c r="M75" s="119">
        <f t="shared" si="5"/>
        <v>24.15</v>
      </c>
    </row>
    <row r="76" spans="1:13" hidden="1" outlineLevel="1" x14ac:dyDescent="0.2">
      <c r="A76" s="112">
        <f t="shared" si="7"/>
        <v>70</v>
      </c>
      <c r="B76" s="106">
        <v>1.23</v>
      </c>
      <c r="C76" s="106">
        <v>5</v>
      </c>
      <c r="D76" s="119">
        <f t="shared" si="2"/>
        <v>6.15</v>
      </c>
      <c r="E76" s="106">
        <v>1.85</v>
      </c>
      <c r="F76" s="106">
        <v>5</v>
      </c>
      <c r="G76" s="119">
        <f t="shared" si="3"/>
        <v>9.25</v>
      </c>
      <c r="H76" s="106">
        <v>0.1</v>
      </c>
      <c r="I76" s="106">
        <v>5</v>
      </c>
      <c r="J76" s="119">
        <f t="shared" si="4"/>
        <v>0.5</v>
      </c>
      <c r="K76" s="106">
        <v>3.99</v>
      </c>
      <c r="L76" s="106">
        <v>5</v>
      </c>
      <c r="M76" s="119">
        <f t="shared" si="5"/>
        <v>19.950000000000003</v>
      </c>
    </row>
    <row r="77" spans="1:13" hidden="1" outlineLevel="1" x14ac:dyDescent="0.2">
      <c r="A77" s="112">
        <f t="shared" si="7"/>
        <v>75</v>
      </c>
      <c r="B77" s="106">
        <v>1.23</v>
      </c>
      <c r="C77" s="106">
        <v>5</v>
      </c>
      <c r="D77" s="119">
        <f t="shared" si="2"/>
        <v>6.15</v>
      </c>
      <c r="E77" s="106">
        <v>1.85</v>
      </c>
      <c r="F77" s="106">
        <v>5</v>
      </c>
      <c r="G77" s="119">
        <f t="shared" si="3"/>
        <v>9.25</v>
      </c>
      <c r="H77" s="106">
        <v>0</v>
      </c>
      <c r="I77" s="106">
        <v>5</v>
      </c>
      <c r="J77" s="119">
        <f t="shared" si="4"/>
        <v>0</v>
      </c>
      <c r="K77" s="106">
        <v>4.33</v>
      </c>
      <c r="L77" s="106">
        <v>5</v>
      </c>
      <c r="M77" s="119">
        <f t="shared" si="5"/>
        <v>21.65</v>
      </c>
    </row>
    <row r="78" spans="1:13" hidden="1" outlineLevel="1" x14ac:dyDescent="0.2">
      <c r="A78" s="112">
        <f t="shared" si="7"/>
        <v>80</v>
      </c>
      <c r="B78" s="106">
        <v>1.23</v>
      </c>
      <c r="C78" s="106">
        <v>5</v>
      </c>
      <c r="D78" s="119">
        <f t="shared" si="2"/>
        <v>6.15</v>
      </c>
      <c r="E78" s="106">
        <v>1.85</v>
      </c>
      <c r="F78" s="106">
        <v>5</v>
      </c>
      <c r="G78" s="119">
        <f t="shared" si="3"/>
        <v>9.25</v>
      </c>
      <c r="H78" s="106">
        <v>0.01</v>
      </c>
      <c r="I78" s="106">
        <v>5</v>
      </c>
      <c r="J78" s="119">
        <f t="shared" si="4"/>
        <v>0.05</v>
      </c>
      <c r="K78" s="106">
        <v>4.87</v>
      </c>
      <c r="L78" s="106">
        <v>5</v>
      </c>
      <c r="M78" s="119">
        <f t="shared" si="5"/>
        <v>24.35</v>
      </c>
    </row>
    <row r="79" spans="1:13" hidden="1" outlineLevel="1" x14ac:dyDescent="0.2">
      <c r="A79" s="112">
        <f t="shared" si="7"/>
        <v>85</v>
      </c>
      <c r="B79" s="106">
        <v>1.23</v>
      </c>
      <c r="C79" s="106">
        <v>5</v>
      </c>
      <c r="D79" s="119">
        <f t="shared" si="2"/>
        <v>6.15</v>
      </c>
      <c r="E79" s="106">
        <v>1.85</v>
      </c>
      <c r="F79" s="106">
        <v>5</v>
      </c>
      <c r="G79" s="119">
        <f t="shared" si="3"/>
        <v>9.25</v>
      </c>
      <c r="H79" s="106">
        <v>0.16</v>
      </c>
      <c r="I79" s="106">
        <v>5</v>
      </c>
      <c r="J79" s="119">
        <f t="shared" si="4"/>
        <v>0.8</v>
      </c>
      <c r="K79" s="106">
        <v>3.74</v>
      </c>
      <c r="L79" s="106">
        <v>5</v>
      </c>
      <c r="M79" s="119">
        <f t="shared" si="5"/>
        <v>18.700000000000003</v>
      </c>
    </row>
    <row r="80" spans="1:13" hidden="1" outlineLevel="1" x14ac:dyDescent="0.2">
      <c r="A80" s="112">
        <f t="shared" si="7"/>
        <v>90</v>
      </c>
      <c r="B80" s="106">
        <v>1.23</v>
      </c>
      <c r="C80" s="106">
        <v>5</v>
      </c>
      <c r="D80" s="119">
        <f t="shared" si="2"/>
        <v>6.15</v>
      </c>
      <c r="E80" s="106">
        <v>1.85</v>
      </c>
      <c r="F80" s="106">
        <v>5</v>
      </c>
      <c r="G80" s="119">
        <f t="shared" si="3"/>
        <v>9.25</v>
      </c>
      <c r="H80" s="106">
        <v>0.37</v>
      </c>
      <c r="I80" s="106">
        <v>5</v>
      </c>
      <c r="J80" s="119">
        <f t="shared" si="4"/>
        <v>1.85</v>
      </c>
      <c r="K80" s="106">
        <v>3.59</v>
      </c>
      <c r="L80" s="106">
        <v>5</v>
      </c>
      <c r="M80" s="119">
        <f t="shared" si="5"/>
        <v>17.95</v>
      </c>
    </row>
    <row r="81" spans="1:13" hidden="1" outlineLevel="1" x14ac:dyDescent="0.2">
      <c r="A81" s="112">
        <f t="shared" si="7"/>
        <v>95</v>
      </c>
      <c r="B81" s="106">
        <v>1.23</v>
      </c>
      <c r="C81" s="106">
        <v>5</v>
      </c>
      <c r="D81" s="119">
        <f t="shared" si="2"/>
        <v>6.15</v>
      </c>
      <c r="E81" s="106">
        <v>1.85</v>
      </c>
      <c r="F81" s="106">
        <v>5</v>
      </c>
      <c r="G81" s="119">
        <f t="shared" si="3"/>
        <v>9.25</v>
      </c>
      <c r="H81" s="106">
        <v>0.75</v>
      </c>
      <c r="I81" s="106">
        <v>5</v>
      </c>
      <c r="J81" s="119">
        <f t="shared" si="4"/>
        <v>3.75</v>
      </c>
      <c r="K81" s="106">
        <v>3.28</v>
      </c>
      <c r="L81" s="106">
        <v>5</v>
      </c>
      <c r="M81" s="119">
        <f t="shared" si="5"/>
        <v>16.399999999999999</v>
      </c>
    </row>
    <row r="82" spans="1:13" hidden="1" outlineLevel="1" x14ac:dyDescent="0.2">
      <c r="A82" s="112">
        <f t="shared" si="7"/>
        <v>100</v>
      </c>
      <c r="B82" s="106">
        <v>1.23</v>
      </c>
      <c r="C82" s="106">
        <v>5</v>
      </c>
      <c r="D82" s="119">
        <f t="shared" si="2"/>
        <v>6.15</v>
      </c>
      <c r="E82" s="106">
        <v>1.85</v>
      </c>
      <c r="F82" s="106">
        <v>5</v>
      </c>
      <c r="G82" s="119">
        <f t="shared" si="3"/>
        <v>9.25</v>
      </c>
      <c r="H82" s="106">
        <v>0.37</v>
      </c>
      <c r="I82" s="106">
        <v>5</v>
      </c>
      <c r="J82" s="119">
        <f t="shared" si="4"/>
        <v>1.85</v>
      </c>
      <c r="K82" s="106">
        <v>4.0999999999999996</v>
      </c>
      <c r="L82" s="106">
        <v>5</v>
      </c>
      <c r="M82" s="119">
        <f t="shared" si="5"/>
        <v>20.5</v>
      </c>
    </row>
    <row r="83" spans="1:13" hidden="1" outlineLevel="1" x14ac:dyDescent="0.2">
      <c r="A83" s="112">
        <f t="shared" si="7"/>
        <v>105</v>
      </c>
      <c r="B83" s="106">
        <v>1.23</v>
      </c>
      <c r="C83" s="106">
        <v>5</v>
      </c>
      <c r="D83" s="119">
        <f t="shared" si="2"/>
        <v>6.15</v>
      </c>
      <c r="E83" s="106">
        <v>1.85</v>
      </c>
      <c r="F83" s="106">
        <v>5</v>
      </c>
      <c r="G83" s="119">
        <f t="shared" si="3"/>
        <v>9.25</v>
      </c>
      <c r="H83" s="106">
        <v>0.09</v>
      </c>
      <c r="I83" s="106">
        <v>5</v>
      </c>
      <c r="J83" s="119">
        <f t="shared" si="4"/>
        <v>0.44999999999999996</v>
      </c>
      <c r="K83" s="106">
        <v>4.24</v>
      </c>
      <c r="L83" s="106">
        <v>5</v>
      </c>
      <c r="M83" s="119">
        <f t="shared" si="5"/>
        <v>21.200000000000003</v>
      </c>
    </row>
    <row r="84" spans="1:13" hidden="1" outlineLevel="1" x14ac:dyDescent="0.2">
      <c r="A84" s="112">
        <f t="shared" si="7"/>
        <v>110</v>
      </c>
      <c r="B84" s="106">
        <v>1.23</v>
      </c>
      <c r="C84" s="106">
        <v>5</v>
      </c>
      <c r="D84" s="119">
        <f t="shared" si="2"/>
        <v>6.15</v>
      </c>
      <c r="E84" s="106">
        <v>1.85</v>
      </c>
      <c r="F84" s="106">
        <v>5</v>
      </c>
      <c r="G84" s="119">
        <f t="shared" si="3"/>
        <v>9.25</v>
      </c>
      <c r="H84" s="106">
        <v>0</v>
      </c>
      <c r="I84" s="106">
        <v>5</v>
      </c>
      <c r="J84" s="119">
        <f t="shared" si="4"/>
        <v>0</v>
      </c>
      <c r="K84" s="106">
        <v>4.63</v>
      </c>
      <c r="L84" s="106">
        <v>5</v>
      </c>
      <c r="M84" s="119">
        <f t="shared" si="5"/>
        <v>23.15</v>
      </c>
    </row>
    <row r="85" spans="1:13" hidden="1" outlineLevel="1" x14ac:dyDescent="0.2">
      <c r="A85" s="112">
        <f t="shared" si="7"/>
        <v>115</v>
      </c>
      <c r="B85" s="106">
        <v>1.23</v>
      </c>
      <c r="C85" s="106">
        <v>5</v>
      </c>
      <c r="D85" s="119">
        <f t="shared" si="2"/>
        <v>6.15</v>
      </c>
      <c r="E85" s="106">
        <v>1.85</v>
      </c>
      <c r="F85" s="106">
        <v>5</v>
      </c>
      <c r="G85" s="119">
        <f t="shared" si="3"/>
        <v>9.25</v>
      </c>
      <c r="H85" s="106">
        <v>0</v>
      </c>
      <c r="I85" s="106">
        <v>5</v>
      </c>
      <c r="J85" s="119">
        <f t="shared" si="4"/>
        <v>0</v>
      </c>
      <c r="K85" s="106">
        <v>5.82</v>
      </c>
      <c r="L85" s="106">
        <v>5</v>
      </c>
      <c r="M85" s="119">
        <f t="shared" si="5"/>
        <v>29.1</v>
      </c>
    </row>
    <row r="86" spans="1:13" hidden="1" outlineLevel="1" x14ac:dyDescent="0.2">
      <c r="A86" s="112">
        <f t="shared" si="7"/>
        <v>120</v>
      </c>
      <c r="B86" s="106">
        <v>1.23</v>
      </c>
      <c r="C86" s="106">
        <v>5</v>
      </c>
      <c r="D86" s="119">
        <f t="shared" si="2"/>
        <v>6.15</v>
      </c>
      <c r="E86" s="106">
        <v>1.85</v>
      </c>
      <c r="F86" s="106">
        <v>5</v>
      </c>
      <c r="G86" s="119">
        <f t="shared" si="3"/>
        <v>9.25</v>
      </c>
      <c r="H86" s="106">
        <v>0</v>
      </c>
      <c r="I86" s="106">
        <v>5</v>
      </c>
      <c r="J86" s="119">
        <f t="shared" si="4"/>
        <v>0</v>
      </c>
      <c r="K86" s="106">
        <v>5.5</v>
      </c>
      <c r="L86" s="106">
        <v>5</v>
      </c>
      <c r="M86" s="119">
        <f t="shared" si="5"/>
        <v>27.5</v>
      </c>
    </row>
    <row r="87" spans="1:13" hidden="1" outlineLevel="1" x14ac:dyDescent="0.2">
      <c r="A87" s="112">
        <f t="shared" si="7"/>
        <v>125</v>
      </c>
      <c r="B87" s="106">
        <v>1.23</v>
      </c>
      <c r="C87" s="106">
        <v>5</v>
      </c>
      <c r="D87" s="119">
        <f t="shared" si="2"/>
        <v>6.15</v>
      </c>
      <c r="E87" s="106">
        <v>1.85</v>
      </c>
      <c r="F87" s="106">
        <v>5</v>
      </c>
      <c r="G87" s="119">
        <f t="shared" si="3"/>
        <v>9.25</v>
      </c>
      <c r="H87" s="106">
        <v>0.03</v>
      </c>
      <c r="I87" s="106">
        <v>5</v>
      </c>
      <c r="J87" s="119">
        <f t="shared" si="4"/>
        <v>0.15</v>
      </c>
      <c r="K87" s="106">
        <v>4.9000000000000004</v>
      </c>
      <c r="L87" s="106">
        <v>5</v>
      </c>
      <c r="M87" s="119">
        <f t="shared" si="5"/>
        <v>24.5</v>
      </c>
    </row>
    <row r="88" spans="1:13" hidden="1" outlineLevel="1" x14ac:dyDescent="0.2">
      <c r="A88" s="112">
        <f t="shared" si="7"/>
        <v>130</v>
      </c>
      <c r="B88" s="106">
        <v>1.23</v>
      </c>
      <c r="C88" s="106">
        <v>5</v>
      </c>
      <c r="D88" s="119">
        <f t="shared" si="2"/>
        <v>6.15</v>
      </c>
      <c r="E88" s="106">
        <v>1.85</v>
      </c>
      <c r="F88" s="106">
        <v>5</v>
      </c>
      <c r="G88" s="119">
        <f t="shared" si="3"/>
        <v>9.25</v>
      </c>
      <c r="H88" s="106">
        <v>0.28000000000000003</v>
      </c>
      <c r="I88" s="106">
        <v>5</v>
      </c>
      <c r="J88" s="119">
        <f t="shared" si="4"/>
        <v>1.4000000000000001</v>
      </c>
      <c r="K88" s="106">
        <v>4.88</v>
      </c>
      <c r="L88" s="106">
        <v>5</v>
      </c>
      <c r="M88" s="119">
        <f t="shared" si="5"/>
        <v>24.4</v>
      </c>
    </row>
    <row r="89" spans="1:13" hidden="1" outlineLevel="1" x14ac:dyDescent="0.2">
      <c r="A89" s="112">
        <f t="shared" si="7"/>
        <v>135</v>
      </c>
      <c r="B89" s="106">
        <v>1.23</v>
      </c>
      <c r="C89" s="106">
        <v>5</v>
      </c>
      <c r="D89" s="119">
        <f t="shared" si="2"/>
        <v>6.15</v>
      </c>
      <c r="E89" s="106">
        <v>1.85</v>
      </c>
      <c r="F89" s="106">
        <v>5</v>
      </c>
      <c r="G89" s="119">
        <f t="shared" si="3"/>
        <v>9.25</v>
      </c>
      <c r="H89" s="106">
        <v>0.28000000000000003</v>
      </c>
      <c r="I89" s="106">
        <v>5</v>
      </c>
      <c r="J89" s="119">
        <f t="shared" si="4"/>
        <v>1.4000000000000001</v>
      </c>
      <c r="K89" s="106">
        <v>4.88</v>
      </c>
      <c r="L89" s="106">
        <v>5</v>
      </c>
      <c r="M89" s="119">
        <f t="shared" si="5"/>
        <v>24.4</v>
      </c>
    </row>
    <row r="90" spans="1:13" hidden="1" outlineLevel="1" x14ac:dyDescent="0.2">
      <c r="A90" s="112">
        <f t="shared" si="7"/>
        <v>140</v>
      </c>
      <c r="B90" s="106">
        <v>1.23</v>
      </c>
      <c r="C90" s="106">
        <v>5</v>
      </c>
      <c r="D90" s="119">
        <f t="shared" si="2"/>
        <v>6.15</v>
      </c>
      <c r="E90" s="106">
        <v>1.85</v>
      </c>
      <c r="F90" s="106">
        <v>5</v>
      </c>
      <c r="G90" s="119">
        <f t="shared" si="3"/>
        <v>9.25</v>
      </c>
      <c r="H90" s="106">
        <v>0.03</v>
      </c>
      <c r="I90" s="106">
        <v>5</v>
      </c>
      <c r="J90" s="119">
        <f t="shared" si="4"/>
        <v>0.15</v>
      </c>
      <c r="K90" s="106">
        <v>5</v>
      </c>
      <c r="L90" s="106">
        <v>5</v>
      </c>
      <c r="M90" s="119">
        <f t="shared" si="5"/>
        <v>25</v>
      </c>
    </row>
    <row r="91" spans="1:13" hidden="1" outlineLevel="1" x14ac:dyDescent="0.2">
      <c r="A91" s="112">
        <f t="shared" si="7"/>
        <v>145</v>
      </c>
      <c r="B91" s="106">
        <v>1.23</v>
      </c>
      <c r="C91" s="106">
        <v>5</v>
      </c>
      <c r="D91" s="119">
        <f t="shared" si="2"/>
        <v>6.15</v>
      </c>
      <c r="E91" s="106">
        <v>1.85</v>
      </c>
      <c r="F91" s="106">
        <v>5</v>
      </c>
      <c r="G91" s="119">
        <f t="shared" si="3"/>
        <v>9.25</v>
      </c>
      <c r="H91" s="106">
        <v>0.04</v>
      </c>
      <c r="I91" s="106">
        <v>5</v>
      </c>
      <c r="J91" s="119">
        <f t="shared" si="4"/>
        <v>0.2</v>
      </c>
      <c r="K91" s="106">
        <v>4.54</v>
      </c>
      <c r="L91" s="106">
        <v>5</v>
      </c>
      <c r="M91" s="119">
        <f t="shared" si="5"/>
        <v>22.7</v>
      </c>
    </row>
    <row r="92" spans="1:13" hidden="1" outlineLevel="1" x14ac:dyDescent="0.2">
      <c r="A92" s="112">
        <f t="shared" si="7"/>
        <v>150</v>
      </c>
      <c r="B92" s="106">
        <v>1.23</v>
      </c>
      <c r="C92" s="106">
        <v>5</v>
      </c>
      <c r="D92" s="119">
        <f t="shared" si="2"/>
        <v>6.15</v>
      </c>
      <c r="E92" s="106">
        <v>1.85</v>
      </c>
      <c r="F92" s="106">
        <v>5</v>
      </c>
      <c r="G92" s="119">
        <f t="shared" si="3"/>
        <v>9.25</v>
      </c>
      <c r="H92" s="106">
        <v>0.35</v>
      </c>
      <c r="I92" s="106">
        <v>5</v>
      </c>
      <c r="J92" s="119">
        <f t="shared" si="4"/>
        <v>1.75</v>
      </c>
      <c r="K92" s="106">
        <v>3.47</v>
      </c>
      <c r="L92" s="106">
        <v>5</v>
      </c>
      <c r="M92" s="119">
        <f t="shared" si="5"/>
        <v>17.350000000000001</v>
      </c>
    </row>
    <row r="93" spans="1:13" hidden="1" outlineLevel="1" x14ac:dyDescent="0.2">
      <c r="A93" s="112">
        <f t="shared" si="7"/>
        <v>155</v>
      </c>
      <c r="B93" s="106">
        <v>1.23</v>
      </c>
      <c r="C93" s="106">
        <v>5</v>
      </c>
      <c r="D93" s="119">
        <f t="shared" si="2"/>
        <v>6.15</v>
      </c>
      <c r="E93" s="106">
        <v>1.85</v>
      </c>
      <c r="F93" s="106">
        <v>5</v>
      </c>
      <c r="G93" s="119">
        <f t="shared" si="3"/>
        <v>9.25</v>
      </c>
      <c r="H93" s="106">
        <v>0.16</v>
      </c>
      <c r="I93" s="106">
        <v>5</v>
      </c>
      <c r="J93" s="119">
        <f t="shared" si="4"/>
        <v>0.8</v>
      </c>
      <c r="K93" s="106">
        <v>3.72</v>
      </c>
      <c r="L93" s="106">
        <v>5</v>
      </c>
      <c r="M93" s="119">
        <f t="shared" si="5"/>
        <v>18.600000000000001</v>
      </c>
    </row>
    <row r="94" spans="1:13" hidden="1" outlineLevel="1" x14ac:dyDescent="0.2">
      <c r="A94" s="112">
        <f t="shared" si="7"/>
        <v>160</v>
      </c>
      <c r="B94" s="106">
        <v>1.23</v>
      </c>
      <c r="C94" s="106">
        <v>5</v>
      </c>
      <c r="D94" s="119">
        <f t="shared" si="2"/>
        <v>6.15</v>
      </c>
      <c r="E94" s="106">
        <v>1.85</v>
      </c>
      <c r="F94" s="106">
        <v>5</v>
      </c>
      <c r="G94" s="119">
        <f t="shared" si="3"/>
        <v>9.25</v>
      </c>
      <c r="H94" s="106">
        <v>0.23</v>
      </c>
      <c r="I94" s="106">
        <v>5</v>
      </c>
      <c r="J94" s="119">
        <f t="shared" si="4"/>
        <v>1.1500000000000001</v>
      </c>
      <c r="K94" s="106">
        <v>3.82</v>
      </c>
      <c r="L94" s="106">
        <v>5</v>
      </c>
      <c r="M94" s="119">
        <f t="shared" si="5"/>
        <v>19.099999999999998</v>
      </c>
    </row>
    <row r="95" spans="1:13" hidden="1" outlineLevel="1" x14ac:dyDescent="0.2">
      <c r="A95" s="112">
        <f t="shared" si="7"/>
        <v>165</v>
      </c>
      <c r="B95" s="106">
        <v>1.23</v>
      </c>
      <c r="C95" s="106">
        <v>5</v>
      </c>
      <c r="D95" s="119">
        <f t="shared" si="2"/>
        <v>6.15</v>
      </c>
      <c r="E95" s="106">
        <v>1.85</v>
      </c>
      <c r="F95" s="106">
        <v>5</v>
      </c>
      <c r="G95" s="119">
        <f t="shared" si="3"/>
        <v>9.25</v>
      </c>
      <c r="H95" s="106">
        <v>0.34</v>
      </c>
      <c r="I95" s="106">
        <v>5</v>
      </c>
      <c r="J95" s="119">
        <f t="shared" si="4"/>
        <v>1.7000000000000002</v>
      </c>
      <c r="K95" s="106">
        <v>3.76</v>
      </c>
      <c r="L95" s="106">
        <v>5</v>
      </c>
      <c r="M95" s="119">
        <f t="shared" si="5"/>
        <v>18.799999999999997</v>
      </c>
    </row>
    <row r="96" spans="1:13" hidden="1" outlineLevel="1" x14ac:dyDescent="0.2">
      <c r="A96" s="112">
        <f t="shared" si="7"/>
        <v>170</v>
      </c>
      <c r="B96" s="106">
        <v>1.23</v>
      </c>
      <c r="C96" s="106">
        <v>5</v>
      </c>
      <c r="D96" s="119">
        <f t="shared" si="2"/>
        <v>6.15</v>
      </c>
      <c r="E96" s="106">
        <v>1.85</v>
      </c>
      <c r="F96" s="106">
        <v>5</v>
      </c>
      <c r="G96" s="119">
        <f t="shared" si="3"/>
        <v>9.25</v>
      </c>
      <c r="H96" s="106">
        <v>0.5</v>
      </c>
      <c r="I96" s="106">
        <v>5</v>
      </c>
      <c r="J96" s="119">
        <f t="shared" si="4"/>
        <v>2.5</v>
      </c>
      <c r="K96" s="106">
        <v>3.67</v>
      </c>
      <c r="L96" s="106">
        <v>5</v>
      </c>
      <c r="M96" s="119">
        <f t="shared" si="5"/>
        <v>18.350000000000001</v>
      </c>
    </row>
    <row r="97" spans="1:13" hidden="1" outlineLevel="1" x14ac:dyDescent="0.2">
      <c r="A97" s="112">
        <f t="shared" si="7"/>
        <v>175</v>
      </c>
      <c r="B97" s="106">
        <v>1.23</v>
      </c>
      <c r="C97" s="106">
        <v>5</v>
      </c>
      <c r="D97" s="119">
        <f t="shared" si="2"/>
        <v>6.15</v>
      </c>
      <c r="E97" s="106">
        <v>1.85</v>
      </c>
      <c r="F97" s="106">
        <v>5</v>
      </c>
      <c r="G97" s="119">
        <f t="shared" si="3"/>
        <v>9.25</v>
      </c>
      <c r="H97" s="106">
        <v>0.4</v>
      </c>
      <c r="I97" s="106">
        <v>5</v>
      </c>
      <c r="J97" s="119">
        <f t="shared" si="4"/>
        <v>2</v>
      </c>
      <c r="K97" s="106">
        <v>4.99</v>
      </c>
      <c r="L97" s="106">
        <v>5</v>
      </c>
      <c r="M97" s="119">
        <f t="shared" si="5"/>
        <v>24.950000000000003</v>
      </c>
    </row>
    <row r="98" spans="1:13" hidden="1" outlineLevel="1" x14ac:dyDescent="0.2">
      <c r="A98" s="112">
        <f t="shared" si="7"/>
        <v>180</v>
      </c>
      <c r="B98" s="106">
        <v>1.23</v>
      </c>
      <c r="C98" s="106">
        <v>5</v>
      </c>
      <c r="D98" s="119">
        <f t="shared" si="2"/>
        <v>6.15</v>
      </c>
      <c r="E98" s="106">
        <v>1.85</v>
      </c>
      <c r="F98" s="106">
        <v>5</v>
      </c>
      <c r="G98" s="119">
        <f t="shared" si="3"/>
        <v>9.25</v>
      </c>
      <c r="H98" s="106">
        <v>0.08</v>
      </c>
      <c r="I98" s="106">
        <v>5</v>
      </c>
      <c r="J98" s="119">
        <f t="shared" si="4"/>
        <v>0.4</v>
      </c>
      <c r="K98" s="106">
        <v>4.13</v>
      </c>
      <c r="L98" s="106">
        <v>5</v>
      </c>
      <c r="M98" s="119">
        <f t="shared" si="5"/>
        <v>20.65</v>
      </c>
    </row>
    <row r="99" spans="1:13" hidden="1" outlineLevel="1" x14ac:dyDescent="0.2">
      <c r="A99" s="112">
        <f t="shared" si="7"/>
        <v>185</v>
      </c>
      <c r="B99" s="106">
        <v>1.23</v>
      </c>
      <c r="C99" s="106">
        <v>5</v>
      </c>
      <c r="D99" s="119">
        <f t="shared" si="2"/>
        <v>6.15</v>
      </c>
      <c r="E99" s="106">
        <v>1.85</v>
      </c>
      <c r="F99" s="106">
        <v>5</v>
      </c>
      <c r="G99" s="119">
        <f t="shared" si="3"/>
        <v>9.25</v>
      </c>
      <c r="H99" s="106">
        <v>0.01</v>
      </c>
      <c r="I99" s="106">
        <v>5</v>
      </c>
      <c r="J99" s="119">
        <f t="shared" si="4"/>
        <v>0.05</v>
      </c>
      <c r="K99" s="106">
        <v>4.59</v>
      </c>
      <c r="L99" s="106">
        <v>5</v>
      </c>
      <c r="M99" s="119">
        <f t="shared" si="5"/>
        <v>22.95</v>
      </c>
    </row>
    <row r="100" spans="1:13" hidden="1" outlineLevel="1" x14ac:dyDescent="0.2">
      <c r="A100" s="112">
        <f t="shared" si="7"/>
        <v>190</v>
      </c>
      <c r="B100" s="106">
        <v>1.23</v>
      </c>
      <c r="C100" s="106">
        <v>5</v>
      </c>
      <c r="D100" s="119">
        <f t="shared" si="2"/>
        <v>6.15</v>
      </c>
      <c r="E100" s="106">
        <v>1.85</v>
      </c>
      <c r="F100" s="106">
        <v>5</v>
      </c>
      <c r="G100" s="119">
        <f t="shared" si="3"/>
        <v>9.25</v>
      </c>
      <c r="H100" s="106">
        <v>0.02</v>
      </c>
      <c r="I100" s="106">
        <v>5</v>
      </c>
      <c r="J100" s="119">
        <f t="shared" si="4"/>
        <v>0.1</v>
      </c>
      <c r="K100" s="106">
        <v>4.4000000000000004</v>
      </c>
      <c r="L100" s="106">
        <v>5</v>
      </c>
      <c r="M100" s="119">
        <f t="shared" si="5"/>
        <v>22</v>
      </c>
    </row>
    <row r="101" spans="1:13" hidden="1" outlineLevel="1" x14ac:dyDescent="0.2">
      <c r="A101" s="112">
        <f t="shared" si="7"/>
        <v>195</v>
      </c>
      <c r="B101" s="106">
        <v>1.23</v>
      </c>
      <c r="C101" s="106">
        <v>5</v>
      </c>
      <c r="D101" s="119">
        <f t="shared" si="2"/>
        <v>6.15</v>
      </c>
      <c r="E101" s="106">
        <v>1.85</v>
      </c>
      <c r="F101" s="106">
        <v>5</v>
      </c>
      <c r="G101" s="119">
        <f t="shared" si="3"/>
        <v>9.25</v>
      </c>
      <c r="H101" s="106">
        <v>0.12</v>
      </c>
      <c r="I101" s="106">
        <v>5</v>
      </c>
      <c r="J101" s="119">
        <f t="shared" si="4"/>
        <v>0.6</v>
      </c>
      <c r="K101" s="106">
        <v>4.62</v>
      </c>
      <c r="L101" s="106">
        <v>5</v>
      </c>
      <c r="M101" s="119">
        <f t="shared" si="5"/>
        <v>23.1</v>
      </c>
    </row>
    <row r="102" spans="1:13" hidden="1" outlineLevel="1" x14ac:dyDescent="0.2">
      <c r="A102" s="112">
        <f t="shared" si="7"/>
        <v>200</v>
      </c>
      <c r="B102" s="106">
        <v>1.23</v>
      </c>
      <c r="C102" s="106">
        <v>5</v>
      </c>
      <c r="D102" s="119">
        <f t="shared" si="2"/>
        <v>6.15</v>
      </c>
      <c r="E102" s="106">
        <v>1.85</v>
      </c>
      <c r="F102" s="106">
        <v>5</v>
      </c>
      <c r="G102" s="119">
        <f t="shared" si="3"/>
        <v>9.25</v>
      </c>
      <c r="H102" s="106">
        <v>0.1</v>
      </c>
      <c r="I102" s="106">
        <v>5</v>
      </c>
      <c r="J102" s="119">
        <f t="shared" si="4"/>
        <v>0.5</v>
      </c>
      <c r="K102" s="106">
        <v>4.9000000000000004</v>
      </c>
      <c r="L102" s="106">
        <v>5</v>
      </c>
      <c r="M102" s="119">
        <f t="shared" si="5"/>
        <v>24.5</v>
      </c>
    </row>
    <row r="103" spans="1:13" hidden="1" outlineLevel="1" x14ac:dyDescent="0.2">
      <c r="A103" s="112">
        <f t="shared" si="7"/>
        <v>205</v>
      </c>
      <c r="B103" s="106">
        <v>1.23</v>
      </c>
      <c r="C103" s="106">
        <v>5</v>
      </c>
      <c r="D103" s="119">
        <f t="shared" si="2"/>
        <v>6.15</v>
      </c>
      <c r="E103" s="106">
        <v>1.85</v>
      </c>
      <c r="F103" s="106">
        <v>5</v>
      </c>
      <c r="G103" s="119">
        <f t="shared" si="3"/>
        <v>9.25</v>
      </c>
      <c r="H103" s="106">
        <v>0.05</v>
      </c>
      <c r="I103" s="106">
        <v>5</v>
      </c>
      <c r="J103" s="119">
        <f t="shared" si="4"/>
        <v>0.25</v>
      </c>
      <c r="K103" s="106">
        <v>4.7699999999999996</v>
      </c>
      <c r="L103" s="106">
        <v>5</v>
      </c>
      <c r="M103" s="119">
        <f t="shared" si="5"/>
        <v>23.849999999999998</v>
      </c>
    </row>
    <row r="104" spans="1:13" hidden="1" outlineLevel="1" x14ac:dyDescent="0.2">
      <c r="A104" s="112">
        <f t="shared" si="7"/>
        <v>210</v>
      </c>
      <c r="B104" s="106">
        <v>1.23</v>
      </c>
      <c r="C104" s="106">
        <v>5</v>
      </c>
      <c r="D104" s="119">
        <f t="shared" si="2"/>
        <v>6.15</v>
      </c>
      <c r="E104" s="106">
        <v>1.85</v>
      </c>
      <c r="F104" s="106">
        <v>5</v>
      </c>
      <c r="G104" s="119">
        <f t="shared" si="3"/>
        <v>9.25</v>
      </c>
      <c r="H104" s="106">
        <v>0.24</v>
      </c>
      <c r="I104" s="106">
        <v>5</v>
      </c>
      <c r="J104" s="119">
        <f t="shared" si="4"/>
        <v>1.2</v>
      </c>
      <c r="K104" s="106">
        <v>4.08</v>
      </c>
      <c r="L104" s="106">
        <v>5</v>
      </c>
      <c r="M104" s="119">
        <f t="shared" si="5"/>
        <v>20.399999999999999</v>
      </c>
    </row>
    <row r="105" spans="1:13" hidden="1" outlineLevel="1" x14ac:dyDescent="0.2">
      <c r="A105" s="112">
        <f t="shared" si="7"/>
        <v>215</v>
      </c>
      <c r="B105" s="106">
        <v>1.23</v>
      </c>
      <c r="C105" s="106">
        <v>5</v>
      </c>
      <c r="D105" s="119">
        <f t="shared" si="2"/>
        <v>6.15</v>
      </c>
      <c r="E105" s="106">
        <v>1.85</v>
      </c>
      <c r="F105" s="106">
        <v>5</v>
      </c>
      <c r="G105" s="119">
        <f t="shared" si="3"/>
        <v>9.25</v>
      </c>
      <c r="H105" s="106">
        <v>0.14000000000000001</v>
      </c>
      <c r="I105" s="106">
        <v>5</v>
      </c>
      <c r="J105" s="119">
        <f t="shared" si="4"/>
        <v>0.70000000000000007</v>
      </c>
      <c r="K105" s="106">
        <v>4.3499999999999996</v>
      </c>
      <c r="L105" s="106">
        <v>5</v>
      </c>
      <c r="M105" s="119">
        <f t="shared" si="5"/>
        <v>21.75</v>
      </c>
    </row>
    <row r="106" spans="1:13" hidden="1" outlineLevel="1" x14ac:dyDescent="0.2">
      <c r="A106" s="112">
        <f t="shared" si="7"/>
        <v>220</v>
      </c>
      <c r="B106" s="106">
        <v>1.23</v>
      </c>
      <c r="C106" s="106">
        <v>5</v>
      </c>
      <c r="D106" s="119">
        <f t="shared" si="2"/>
        <v>6.15</v>
      </c>
      <c r="E106" s="106">
        <v>1.85</v>
      </c>
      <c r="F106" s="106">
        <v>5</v>
      </c>
      <c r="G106" s="119">
        <f t="shared" si="3"/>
        <v>9.25</v>
      </c>
      <c r="H106" s="106">
        <v>0.01</v>
      </c>
      <c r="I106" s="106">
        <v>5</v>
      </c>
      <c r="J106" s="119">
        <f t="shared" si="4"/>
        <v>0.05</v>
      </c>
      <c r="K106" s="106">
        <v>4.8499999999999996</v>
      </c>
      <c r="L106" s="106">
        <v>5</v>
      </c>
      <c r="M106" s="119">
        <f t="shared" si="5"/>
        <v>24.25</v>
      </c>
    </row>
    <row r="107" spans="1:13" hidden="1" outlineLevel="1" x14ac:dyDescent="0.2">
      <c r="A107" s="112">
        <f t="shared" si="7"/>
        <v>225</v>
      </c>
      <c r="B107" s="106">
        <v>1.23</v>
      </c>
      <c r="C107" s="106">
        <v>5</v>
      </c>
      <c r="D107" s="119">
        <f t="shared" si="2"/>
        <v>6.15</v>
      </c>
      <c r="E107" s="106">
        <v>1.85</v>
      </c>
      <c r="F107" s="106">
        <v>5</v>
      </c>
      <c r="G107" s="119">
        <f t="shared" si="3"/>
        <v>9.25</v>
      </c>
      <c r="H107" s="106">
        <v>0.01</v>
      </c>
      <c r="I107" s="106">
        <v>5</v>
      </c>
      <c r="J107" s="119">
        <f t="shared" si="4"/>
        <v>0.05</v>
      </c>
      <c r="K107" s="106">
        <v>4.76</v>
      </c>
      <c r="L107" s="106">
        <v>5</v>
      </c>
      <c r="M107" s="119">
        <f t="shared" si="5"/>
        <v>23.799999999999997</v>
      </c>
    </row>
    <row r="108" spans="1:13" hidden="1" outlineLevel="1" x14ac:dyDescent="0.2">
      <c r="A108" s="112">
        <f t="shared" si="7"/>
        <v>230</v>
      </c>
      <c r="B108" s="106">
        <v>1.23</v>
      </c>
      <c r="C108" s="106">
        <v>5</v>
      </c>
      <c r="D108" s="119">
        <f t="shared" si="2"/>
        <v>6.15</v>
      </c>
      <c r="E108" s="106">
        <v>1.85</v>
      </c>
      <c r="F108" s="106">
        <v>5</v>
      </c>
      <c r="G108" s="119">
        <f t="shared" si="3"/>
        <v>9.25</v>
      </c>
      <c r="H108" s="106">
        <v>0.14000000000000001</v>
      </c>
      <c r="I108" s="106">
        <v>5</v>
      </c>
      <c r="J108" s="119">
        <f t="shared" si="4"/>
        <v>0.70000000000000007</v>
      </c>
      <c r="K108" s="106">
        <v>4.38</v>
      </c>
      <c r="L108" s="106">
        <v>5</v>
      </c>
      <c r="M108" s="119">
        <f t="shared" si="5"/>
        <v>21.9</v>
      </c>
    </row>
    <row r="109" spans="1:13" hidden="1" outlineLevel="1" x14ac:dyDescent="0.2">
      <c r="A109" s="112">
        <f t="shared" si="7"/>
        <v>235</v>
      </c>
      <c r="B109" s="106">
        <v>1.23</v>
      </c>
      <c r="C109" s="106">
        <v>5</v>
      </c>
      <c r="D109" s="119">
        <f t="shared" si="2"/>
        <v>6.15</v>
      </c>
      <c r="E109" s="106">
        <v>1.85</v>
      </c>
      <c r="F109" s="106">
        <v>5</v>
      </c>
      <c r="G109" s="119">
        <f t="shared" si="3"/>
        <v>9.25</v>
      </c>
      <c r="H109" s="106">
        <v>0.06</v>
      </c>
      <c r="I109" s="106">
        <v>5</v>
      </c>
      <c r="J109" s="119">
        <f t="shared" si="4"/>
        <v>0.3</v>
      </c>
      <c r="K109" s="106">
        <v>5.14</v>
      </c>
      <c r="L109" s="106">
        <v>5</v>
      </c>
      <c r="M109" s="119">
        <f t="shared" si="5"/>
        <v>25.7</v>
      </c>
    </row>
    <row r="110" spans="1:13" hidden="1" outlineLevel="1" x14ac:dyDescent="0.2">
      <c r="A110" s="112">
        <f t="shared" si="7"/>
        <v>240</v>
      </c>
      <c r="B110" s="106">
        <v>1.23</v>
      </c>
      <c r="C110" s="106">
        <v>5</v>
      </c>
      <c r="D110" s="119">
        <f t="shared" si="2"/>
        <v>6.15</v>
      </c>
      <c r="E110" s="106">
        <v>1.85</v>
      </c>
      <c r="F110" s="106">
        <v>5</v>
      </c>
      <c r="G110" s="119">
        <f t="shared" si="3"/>
        <v>9.25</v>
      </c>
      <c r="H110" s="106">
        <v>0.02</v>
      </c>
      <c r="I110" s="106">
        <v>5</v>
      </c>
      <c r="J110" s="119">
        <f t="shared" si="4"/>
        <v>0.1</v>
      </c>
      <c r="K110" s="106">
        <v>4.47</v>
      </c>
      <c r="L110" s="106">
        <v>5</v>
      </c>
      <c r="M110" s="119">
        <f t="shared" si="5"/>
        <v>22.349999999999998</v>
      </c>
    </row>
    <row r="111" spans="1:13" hidden="1" outlineLevel="1" x14ac:dyDescent="0.2">
      <c r="A111" s="112">
        <f t="shared" si="7"/>
        <v>245</v>
      </c>
      <c r="B111" s="106">
        <v>1.23</v>
      </c>
      <c r="C111" s="106">
        <v>5</v>
      </c>
      <c r="D111" s="119">
        <f t="shared" si="2"/>
        <v>6.15</v>
      </c>
      <c r="E111" s="106">
        <v>1.85</v>
      </c>
      <c r="F111" s="106">
        <v>5</v>
      </c>
      <c r="G111" s="119">
        <f t="shared" si="3"/>
        <v>9.25</v>
      </c>
      <c r="H111" s="106">
        <v>0.03</v>
      </c>
      <c r="I111" s="106">
        <v>5</v>
      </c>
      <c r="J111" s="119">
        <f t="shared" si="4"/>
        <v>0.15</v>
      </c>
      <c r="K111" s="106">
        <v>4.53</v>
      </c>
      <c r="L111" s="106">
        <v>5</v>
      </c>
      <c r="M111" s="119">
        <f t="shared" si="5"/>
        <v>22.650000000000002</v>
      </c>
    </row>
    <row r="112" spans="1:13" hidden="1" outlineLevel="1" x14ac:dyDescent="0.2">
      <c r="A112" s="112">
        <f t="shared" si="7"/>
        <v>250</v>
      </c>
      <c r="B112" s="106">
        <v>1.23</v>
      </c>
      <c r="C112" s="106">
        <v>5</v>
      </c>
      <c r="D112" s="119">
        <f t="shared" si="2"/>
        <v>6.15</v>
      </c>
      <c r="E112" s="106">
        <v>1.85</v>
      </c>
      <c r="F112" s="106">
        <v>5</v>
      </c>
      <c r="G112" s="119">
        <f t="shared" si="3"/>
        <v>9.25</v>
      </c>
      <c r="H112" s="106">
        <v>0.27</v>
      </c>
      <c r="I112" s="106">
        <v>5</v>
      </c>
      <c r="J112" s="119">
        <f t="shared" si="4"/>
        <v>1.35</v>
      </c>
      <c r="K112" s="106">
        <v>4.28</v>
      </c>
      <c r="L112" s="106">
        <v>5</v>
      </c>
      <c r="M112" s="119">
        <f t="shared" si="5"/>
        <v>21.400000000000002</v>
      </c>
    </row>
    <row r="113" spans="1:13" hidden="1" outlineLevel="1" x14ac:dyDescent="0.2">
      <c r="A113" s="112">
        <f t="shared" si="7"/>
        <v>255</v>
      </c>
      <c r="B113" s="106">
        <v>1.23</v>
      </c>
      <c r="C113" s="106">
        <v>5</v>
      </c>
      <c r="D113" s="119">
        <f t="shared" si="2"/>
        <v>6.15</v>
      </c>
      <c r="E113" s="106">
        <v>1.85</v>
      </c>
      <c r="F113" s="106">
        <v>5</v>
      </c>
      <c r="G113" s="119">
        <f t="shared" si="3"/>
        <v>9.25</v>
      </c>
      <c r="H113" s="106">
        <v>0.2</v>
      </c>
      <c r="I113" s="106">
        <v>5</v>
      </c>
      <c r="J113" s="119">
        <f t="shared" si="4"/>
        <v>1</v>
      </c>
      <c r="K113" s="106">
        <v>4.49</v>
      </c>
      <c r="L113" s="106">
        <v>5</v>
      </c>
      <c r="M113" s="119">
        <f t="shared" si="5"/>
        <v>22.450000000000003</v>
      </c>
    </row>
    <row r="114" spans="1:13" hidden="1" outlineLevel="1" x14ac:dyDescent="0.2">
      <c r="A114" s="112">
        <f t="shared" si="7"/>
        <v>260</v>
      </c>
      <c r="B114" s="106">
        <v>1.23</v>
      </c>
      <c r="C114" s="106">
        <v>5</v>
      </c>
      <c r="D114" s="119">
        <f t="shared" si="2"/>
        <v>6.15</v>
      </c>
      <c r="E114" s="106">
        <v>1.85</v>
      </c>
      <c r="F114" s="106">
        <v>5</v>
      </c>
      <c r="G114" s="119">
        <f t="shared" si="3"/>
        <v>9.25</v>
      </c>
      <c r="H114" s="106">
        <v>0.02</v>
      </c>
      <c r="I114" s="106">
        <v>5</v>
      </c>
      <c r="J114" s="119">
        <f t="shared" si="4"/>
        <v>0.1</v>
      </c>
      <c r="K114" s="106">
        <v>5.14</v>
      </c>
      <c r="L114" s="106">
        <v>5</v>
      </c>
      <c r="M114" s="119">
        <f t="shared" si="5"/>
        <v>25.7</v>
      </c>
    </row>
    <row r="115" spans="1:13" hidden="1" outlineLevel="1" x14ac:dyDescent="0.2">
      <c r="A115" s="112">
        <f t="shared" si="7"/>
        <v>265</v>
      </c>
      <c r="B115" s="106">
        <v>1.23</v>
      </c>
      <c r="C115" s="106">
        <v>5</v>
      </c>
      <c r="D115" s="119">
        <f t="shared" si="2"/>
        <v>6.15</v>
      </c>
      <c r="E115" s="106">
        <v>1.85</v>
      </c>
      <c r="F115" s="106">
        <v>5</v>
      </c>
      <c r="G115" s="119">
        <f t="shared" si="3"/>
        <v>9.25</v>
      </c>
      <c r="H115" s="106">
        <v>0</v>
      </c>
      <c r="I115" s="106">
        <v>5</v>
      </c>
      <c r="J115" s="119">
        <f t="shared" si="4"/>
        <v>0</v>
      </c>
      <c r="K115" s="106">
        <v>4.8899999999999997</v>
      </c>
      <c r="L115" s="106">
        <v>5</v>
      </c>
      <c r="M115" s="119">
        <f t="shared" si="5"/>
        <v>24.45</v>
      </c>
    </row>
    <row r="116" spans="1:13" hidden="1" outlineLevel="1" x14ac:dyDescent="0.2">
      <c r="A116" s="112">
        <f t="shared" si="7"/>
        <v>270</v>
      </c>
      <c r="B116" s="106">
        <v>1.23</v>
      </c>
      <c r="C116" s="106">
        <v>5</v>
      </c>
      <c r="D116" s="119">
        <f t="shared" si="2"/>
        <v>6.15</v>
      </c>
      <c r="E116" s="106">
        <v>1.85</v>
      </c>
      <c r="F116" s="106">
        <v>5</v>
      </c>
      <c r="G116" s="119">
        <f t="shared" si="3"/>
        <v>9.25</v>
      </c>
      <c r="H116" s="106">
        <v>0.01</v>
      </c>
      <c r="I116" s="106">
        <v>5</v>
      </c>
      <c r="J116" s="119">
        <f t="shared" si="4"/>
        <v>0.05</v>
      </c>
      <c r="K116" s="106">
        <v>4.6900000000000004</v>
      </c>
      <c r="L116" s="106">
        <v>5</v>
      </c>
      <c r="M116" s="119">
        <f t="shared" si="5"/>
        <v>23.450000000000003</v>
      </c>
    </row>
    <row r="117" spans="1:13" hidden="1" outlineLevel="1" x14ac:dyDescent="0.2">
      <c r="A117" s="112">
        <f t="shared" si="7"/>
        <v>275</v>
      </c>
      <c r="B117" s="106">
        <v>1.23</v>
      </c>
      <c r="C117" s="106">
        <v>5</v>
      </c>
      <c r="D117" s="119">
        <f t="shared" si="2"/>
        <v>6.15</v>
      </c>
      <c r="E117" s="106">
        <v>1.85</v>
      </c>
      <c r="F117" s="106">
        <v>5</v>
      </c>
      <c r="G117" s="119">
        <f t="shared" si="3"/>
        <v>9.25</v>
      </c>
      <c r="H117" s="106">
        <v>0.01</v>
      </c>
      <c r="I117" s="106">
        <v>5</v>
      </c>
      <c r="J117" s="119">
        <f t="shared" si="4"/>
        <v>0.05</v>
      </c>
      <c r="K117" s="106">
        <v>5.29</v>
      </c>
      <c r="L117" s="106">
        <v>5</v>
      </c>
      <c r="M117" s="119">
        <f t="shared" si="5"/>
        <v>26.45</v>
      </c>
    </row>
    <row r="118" spans="1:13" hidden="1" outlineLevel="1" x14ac:dyDescent="0.2">
      <c r="A118" s="112">
        <f t="shared" si="7"/>
        <v>280</v>
      </c>
      <c r="B118" s="106">
        <v>1.23</v>
      </c>
      <c r="C118" s="106">
        <v>5</v>
      </c>
      <c r="D118" s="119">
        <f t="shared" si="2"/>
        <v>6.15</v>
      </c>
      <c r="E118" s="106">
        <v>1.85</v>
      </c>
      <c r="F118" s="106">
        <v>5</v>
      </c>
      <c r="G118" s="119">
        <f t="shared" si="3"/>
        <v>9.25</v>
      </c>
      <c r="H118" s="106">
        <v>0.17</v>
      </c>
      <c r="I118" s="106">
        <v>5</v>
      </c>
      <c r="J118" s="119">
        <f t="shared" si="4"/>
        <v>0.85000000000000009</v>
      </c>
      <c r="K118" s="106">
        <v>4.59</v>
      </c>
      <c r="L118" s="106">
        <v>5</v>
      </c>
      <c r="M118" s="119">
        <f t="shared" si="5"/>
        <v>22.95</v>
      </c>
    </row>
    <row r="119" spans="1:13" hidden="1" outlineLevel="1" x14ac:dyDescent="0.2">
      <c r="A119" s="112">
        <f t="shared" si="7"/>
        <v>285</v>
      </c>
      <c r="B119" s="106">
        <v>1.23</v>
      </c>
      <c r="C119" s="106">
        <v>5</v>
      </c>
      <c r="D119" s="119">
        <f t="shared" si="2"/>
        <v>6.15</v>
      </c>
      <c r="E119" s="106">
        <v>1.85</v>
      </c>
      <c r="F119" s="106">
        <v>5</v>
      </c>
      <c r="G119" s="119">
        <f t="shared" si="3"/>
        <v>9.25</v>
      </c>
      <c r="H119" s="106">
        <v>0.08</v>
      </c>
      <c r="I119" s="106">
        <v>5</v>
      </c>
      <c r="J119" s="119">
        <f t="shared" si="4"/>
        <v>0.4</v>
      </c>
      <c r="K119" s="106">
        <v>4.59</v>
      </c>
      <c r="L119" s="106">
        <v>5</v>
      </c>
      <c r="M119" s="119">
        <f t="shared" si="5"/>
        <v>22.95</v>
      </c>
    </row>
    <row r="120" spans="1:13" hidden="1" outlineLevel="1" x14ac:dyDescent="0.2">
      <c r="A120" s="112">
        <f>A119+4.34</f>
        <v>289.33999999999997</v>
      </c>
      <c r="B120" s="106">
        <v>1.23</v>
      </c>
      <c r="C120" s="106">
        <v>4.3499999999999996</v>
      </c>
      <c r="D120" s="119">
        <f t="shared" si="2"/>
        <v>5.3504999999999994</v>
      </c>
      <c r="E120" s="106">
        <v>1.85</v>
      </c>
      <c r="F120" s="106">
        <v>4.3499999999999996</v>
      </c>
      <c r="G120" s="119">
        <f t="shared" si="3"/>
        <v>8.0474999999999994</v>
      </c>
      <c r="H120" s="106">
        <v>0.27</v>
      </c>
      <c r="I120" s="106">
        <v>4.3499999999999996</v>
      </c>
      <c r="J120" s="119">
        <f t="shared" si="4"/>
        <v>1.1744999999999999</v>
      </c>
      <c r="K120" s="106">
        <v>4.26</v>
      </c>
      <c r="L120" s="106">
        <v>4.3499999999999996</v>
      </c>
      <c r="M120" s="119">
        <f t="shared" si="5"/>
        <v>18.530999999999999</v>
      </c>
    </row>
    <row r="121" spans="1:13" collapsed="1" x14ac:dyDescent="0.2">
      <c r="A121" s="108" t="s">
        <v>149</v>
      </c>
      <c r="B121" s="117"/>
      <c r="C121" s="117"/>
      <c r="D121" s="123">
        <f>SUM(D62:D120)</f>
        <v>362.05049999999977</v>
      </c>
      <c r="E121" s="118"/>
      <c r="F121" s="118"/>
      <c r="G121" s="123">
        <f>SUM(G62:G120)</f>
        <v>544.54750000000001</v>
      </c>
      <c r="H121" s="118"/>
      <c r="I121" s="118"/>
      <c r="J121" s="123">
        <f>SUM(J62:J120)</f>
        <v>44.474499999999992</v>
      </c>
      <c r="K121" s="118"/>
      <c r="L121" s="118"/>
      <c r="M121" s="123">
        <f>SUM(M62:M120)</f>
        <v>1342.2310000000007</v>
      </c>
    </row>
    <row r="122" spans="1:13" x14ac:dyDescent="0.2">
      <c r="A122" s="107" t="s">
        <v>94</v>
      </c>
      <c r="B122" s="120"/>
      <c r="C122" s="17"/>
      <c r="D122" s="116">
        <f>D121</f>
        <v>362.05049999999977</v>
      </c>
      <c r="E122" s="114"/>
      <c r="F122" s="114"/>
      <c r="G122" s="116">
        <f>G121</f>
        <v>544.54750000000001</v>
      </c>
      <c r="H122" s="114"/>
      <c r="I122" s="114"/>
      <c r="J122" s="116">
        <f>J121</f>
        <v>44.474499999999992</v>
      </c>
      <c r="K122" s="114"/>
      <c r="L122" s="114"/>
      <c r="M122" s="121">
        <f>M121</f>
        <v>1342.2310000000007</v>
      </c>
    </row>
    <row r="123" spans="1:13" ht="14.25" x14ac:dyDescent="0.2">
      <c r="A123" s="122" t="s">
        <v>151</v>
      </c>
      <c r="B123" s="124"/>
      <c r="C123" s="125"/>
      <c r="D123" s="126">
        <f>SUM(D61,D122)</f>
        <v>393.20049999999975</v>
      </c>
      <c r="E123" s="126"/>
      <c r="F123" s="126"/>
      <c r="G123" s="126">
        <f t="shared" ref="G123:M123" si="8">SUM(G61,G122)</f>
        <v>591.24750000000006</v>
      </c>
      <c r="H123" s="126"/>
      <c r="I123" s="126"/>
      <c r="J123" s="126">
        <f t="shared" si="8"/>
        <v>44.824499999999993</v>
      </c>
      <c r="K123" s="126"/>
      <c r="L123" s="126"/>
      <c r="M123" s="127">
        <f t="shared" si="8"/>
        <v>1444.4810000000007</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9"/>
  <sheetViews>
    <sheetView workbookViewId="0">
      <selection activeCell="G26" sqref="G26"/>
    </sheetView>
  </sheetViews>
  <sheetFormatPr baseColWidth="10" defaultRowHeight="12.75" x14ac:dyDescent="0.2"/>
  <cols>
    <col min="1" max="1" width="4.5703125" customWidth="1"/>
    <col min="2" max="2" width="11.5703125" customWidth="1"/>
    <col min="3" max="3" width="12.85546875" customWidth="1"/>
    <col min="4" max="4" width="25.42578125" customWidth="1"/>
    <col min="5" max="5" width="0.85546875" customWidth="1"/>
    <col min="6" max="6" width="12.28515625" customWidth="1"/>
    <col min="7" max="7" width="11.5703125" customWidth="1"/>
    <col min="8" max="9" width="11.7109375" customWidth="1"/>
    <col min="10" max="10" width="12.28515625" customWidth="1"/>
    <col min="11" max="11" width="12.7109375" bestFit="1" customWidth="1"/>
    <col min="12" max="12" width="19.85546875" bestFit="1" customWidth="1"/>
    <col min="13" max="13" width="10.5703125" customWidth="1"/>
    <col min="14" max="14" width="10.7109375" bestFit="1" customWidth="1"/>
    <col min="15" max="15" width="8.28515625" customWidth="1"/>
    <col min="16" max="16" width="9.85546875" customWidth="1"/>
    <col min="17" max="17" width="7.5703125" customWidth="1"/>
    <col min="18" max="18" width="7" customWidth="1"/>
    <col min="19" max="19" width="16.5703125" customWidth="1"/>
    <col min="20" max="20" width="6.42578125" customWidth="1"/>
    <col min="21" max="21" width="3.85546875" customWidth="1"/>
    <col min="22" max="23" width="14.5703125" bestFit="1" customWidth="1"/>
    <col min="24" max="24" width="12.5703125" bestFit="1" customWidth="1"/>
  </cols>
  <sheetData>
    <row r="1" spans="1:22" ht="18.75" x14ac:dyDescent="0.2">
      <c r="B1" s="5"/>
      <c r="C1" s="6"/>
      <c r="D1" s="6"/>
      <c r="E1" s="6"/>
      <c r="F1" s="6"/>
    </row>
    <row r="2" spans="1:22" ht="18.75" x14ac:dyDescent="0.2">
      <c r="B2" s="5"/>
      <c r="C2" s="6"/>
      <c r="D2" s="6"/>
      <c r="E2" s="6"/>
      <c r="F2" s="6"/>
    </row>
    <row r="3" spans="1:22" ht="18.75" x14ac:dyDescent="0.2">
      <c r="A3" s="7"/>
      <c r="B3" s="7"/>
      <c r="C3" s="7"/>
      <c r="D3" s="7"/>
      <c r="E3" s="7"/>
      <c r="F3" s="7"/>
    </row>
    <row r="4" spans="1:22" ht="16.5" x14ac:dyDescent="0.2">
      <c r="C4" s="211" t="s">
        <v>16</v>
      </c>
      <c r="D4" s="211"/>
      <c r="E4" s="211"/>
      <c r="F4" s="211"/>
      <c r="G4" s="211"/>
      <c r="H4" s="211"/>
      <c r="I4" s="211"/>
      <c r="J4" s="211"/>
      <c r="K4" s="211"/>
      <c r="L4" s="211"/>
    </row>
    <row r="5" spans="1:22" x14ac:dyDescent="0.2">
      <c r="A5" s="8"/>
      <c r="C5" s="12"/>
      <c r="K5" s="10" t="s">
        <v>17</v>
      </c>
      <c r="L5" s="13" t="str">
        <f>F12</f>
        <v>SEPTIEMBRE</v>
      </c>
    </row>
    <row r="6" spans="1:22" x14ac:dyDescent="0.2">
      <c r="A6" s="8"/>
      <c r="C6" s="9" t="s">
        <v>5</v>
      </c>
      <c r="D6" s="212" t="e">
        <f>#REF!</f>
        <v>#REF!</v>
      </c>
      <c r="E6" s="212"/>
      <c r="F6" s="212"/>
      <c r="G6" s="212"/>
      <c r="H6" s="212"/>
      <c r="I6" s="212"/>
      <c r="K6" s="10"/>
      <c r="L6" s="13"/>
    </row>
    <row r="7" spans="1:22" x14ac:dyDescent="0.2">
      <c r="A7" s="8"/>
      <c r="C7" s="9"/>
      <c r="D7" s="212"/>
      <c r="E7" s="212"/>
      <c r="F7" s="212"/>
      <c r="G7" s="212"/>
      <c r="H7" s="212"/>
      <c r="I7" s="212"/>
      <c r="K7" s="10"/>
      <c r="L7" s="13"/>
    </row>
    <row r="8" spans="1:22" x14ac:dyDescent="0.2">
      <c r="C8" s="9" t="s">
        <v>6</v>
      </c>
      <c r="D8" t="e">
        <f>#REF!</f>
        <v>#REF!</v>
      </c>
    </row>
    <row r="9" spans="1:22" x14ac:dyDescent="0.2">
      <c r="C9" s="9" t="s">
        <v>7</v>
      </c>
      <c r="D9" t="e">
        <f>#REF!</f>
        <v>#REF!</v>
      </c>
      <c r="K9" s="10" t="s">
        <v>18</v>
      </c>
      <c r="L9" s="13" t="str">
        <f>J12</f>
        <v>NOVIEMBRE</v>
      </c>
    </row>
    <row r="10" spans="1:22" ht="7.5" customHeight="1" thickBot="1" x14ac:dyDescent="0.25">
      <c r="A10" s="2" t="s">
        <v>4</v>
      </c>
      <c r="V10" s="4"/>
    </row>
    <row r="11" spans="1:22" x14ac:dyDescent="0.2">
      <c r="A11" s="14" t="s">
        <v>19</v>
      </c>
      <c r="B11" s="213" t="s">
        <v>20</v>
      </c>
      <c r="C11" s="213"/>
      <c r="D11" s="213"/>
      <c r="E11" s="214"/>
      <c r="F11" s="215" t="s">
        <v>21</v>
      </c>
      <c r="G11" s="216"/>
      <c r="H11" s="216"/>
      <c r="I11" s="216"/>
      <c r="J11" s="216"/>
      <c r="K11" s="216"/>
      <c r="L11" s="15" t="s">
        <v>0</v>
      </c>
      <c r="M11" s="16"/>
      <c r="N11" s="17"/>
      <c r="O11" s="17"/>
      <c r="P11" s="17"/>
      <c r="Q11" s="17"/>
      <c r="R11" s="17"/>
      <c r="U11" s="2"/>
      <c r="V11" s="2"/>
    </row>
    <row r="12" spans="1:22" x14ac:dyDescent="0.2">
      <c r="A12" s="18"/>
      <c r="B12" s="19"/>
      <c r="C12" s="19"/>
      <c r="D12" s="19"/>
      <c r="E12" s="20"/>
      <c r="F12" s="217" t="s">
        <v>22</v>
      </c>
      <c r="G12" s="218"/>
      <c r="H12" s="217" t="s">
        <v>23</v>
      </c>
      <c r="I12" s="218"/>
      <c r="J12" s="217" t="s">
        <v>24</v>
      </c>
      <c r="K12" s="218"/>
      <c r="L12" s="21"/>
      <c r="M12" s="17"/>
      <c r="N12" s="17"/>
      <c r="O12" s="17"/>
      <c r="P12" s="17"/>
      <c r="Q12" s="17"/>
      <c r="R12" s="17"/>
      <c r="U12" s="2"/>
      <c r="V12" s="2"/>
    </row>
    <row r="13" spans="1:22" x14ac:dyDescent="0.2">
      <c r="A13" s="18"/>
      <c r="B13" s="219"/>
      <c r="C13" s="219"/>
      <c r="D13" s="219"/>
      <c r="E13" s="219"/>
      <c r="F13" s="22"/>
      <c r="G13" s="23"/>
      <c r="H13" s="23"/>
      <c r="I13" s="23"/>
      <c r="J13" s="23"/>
      <c r="K13" s="23"/>
      <c r="L13" s="21" t="s">
        <v>25</v>
      </c>
      <c r="N13" s="2"/>
      <c r="O13" s="2"/>
    </row>
    <row r="14" spans="1:22" ht="26.25" customHeight="1" x14ac:dyDescent="0.2">
      <c r="A14" s="24" t="s">
        <v>8</v>
      </c>
      <c r="B14" s="220" t="e">
        <f>D6</f>
        <v>#REF!</v>
      </c>
      <c r="C14" s="221"/>
      <c r="D14" s="221"/>
      <c r="E14" s="222"/>
      <c r="F14" s="25"/>
      <c r="G14" s="26"/>
      <c r="H14" s="26"/>
      <c r="I14" s="26"/>
      <c r="J14" s="26"/>
      <c r="K14" s="27"/>
      <c r="L14" s="28" t="e">
        <f>L17+L19+L21+L23</f>
        <v>#REF!</v>
      </c>
      <c r="N14" s="29"/>
      <c r="O14" s="30"/>
      <c r="P14" s="31"/>
    </row>
    <row r="15" spans="1:22" x14ac:dyDescent="0.2">
      <c r="A15" s="32" t="s">
        <v>8</v>
      </c>
      <c r="B15" s="223" t="s">
        <v>9</v>
      </c>
      <c r="C15" s="224"/>
      <c r="D15" s="224"/>
      <c r="E15" s="225"/>
      <c r="F15" s="33"/>
      <c r="G15" s="26"/>
      <c r="H15" s="26"/>
      <c r="I15" s="26"/>
      <c r="J15" s="26"/>
      <c r="K15" s="26"/>
      <c r="L15" s="34"/>
      <c r="N15" s="29"/>
      <c r="O15" s="30"/>
      <c r="P15" s="31"/>
    </row>
    <row r="16" spans="1:22" x14ac:dyDescent="0.2">
      <c r="A16" s="35"/>
      <c r="B16" s="226"/>
      <c r="C16" s="227"/>
      <c r="D16" s="227"/>
      <c r="E16" s="228"/>
      <c r="F16" s="25"/>
      <c r="G16" s="26"/>
      <c r="H16" s="26"/>
      <c r="I16" s="26"/>
      <c r="J16" s="26"/>
      <c r="K16" s="27"/>
      <c r="L16" s="34"/>
      <c r="N16" s="29"/>
      <c r="O16" s="30"/>
      <c r="P16" s="31"/>
    </row>
    <row r="17" spans="1:17" ht="15.75" hidden="1" customHeight="1" x14ac:dyDescent="0.2">
      <c r="A17" s="36" t="s">
        <v>14</v>
      </c>
      <c r="B17" s="203" t="s">
        <v>10</v>
      </c>
      <c r="C17" s="204"/>
      <c r="D17" s="204"/>
      <c r="E17" s="205"/>
      <c r="F17" s="86" t="e">
        <f>F18/L14</f>
        <v>#REF!</v>
      </c>
      <c r="G17" s="37" t="e">
        <f>G18/L14</f>
        <v>#REF!</v>
      </c>
      <c r="H17" s="37" t="e">
        <f>H18/L14</f>
        <v>#REF!</v>
      </c>
      <c r="I17" s="37" t="e">
        <f>I18/L14</f>
        <v>#REF!</v>
      </c>
      <c r="J17" s="37" t="e">
        <f>J18/L14</f>
        <v>#REF!</v>
      </c>
      <c r="L17" s="209" t="e">
        <f>#REF!</f>
        <v>#REF!</v>
      </c>
      <c r="N17" s="29"/>
      <c r="O17" s="30"/>
      <c r="P17" s="31"/>
    </row>
    <row r="18" spans="1:17" ht="15.75" hidden="1" customHeight="1" x14ac:dyDescent="0.2">
      <c r="A18" s="38"/>
      <c r="B18" s="206"/>
      <c r="C18" s="207"/>
      <c r="D18" s="207"/>
      <c r="E18" s="208"/>
      <c r="F18" s="26" t="e">
        <f>L17/5</f>
        <v>#REF!</v>
      </c>
      <c r="G18" s="26" t="e">
        <f>L17/5</f>
        <v>#REF!</v>
      </c>
      <c r="H18" s="26" t="e">
        <f>L17/5</f>
        <v>#REF!</v>
      </c>
      <c r="I18" s="26" t="e">
        <f>L17/5</f>
        <v>#REF!</v>
      </c>
      <c r="J18" s="26" t="e">
        <f>L17/5</f>
        <v>#REF!</v>
      </c>
      <c r="K18" s="39"/>
      <c r="L18" s="210"/>
      <c r="N18" s="29"/>
      <c r="O18" s="30"/>
      <c r="P18" s="31"/>
    </row>
    <row r="19" spans="1:17" ht="15.75" hidden="1" customHeight="1" x14ac:dyDescent="0.2">
      <c r="A19" s="36" t="s">
        <v>15</v>
      </c>
      <c r="B19" s="203" t="s">
        <v>11</v>
      </c>
      <c r="C19" s="204"/>
      <c r="D19" s="204"/>
      <c r="E19" s="205"/>
      <c r="F19" s="40"/>
      <c r="G19" s="37" t="e">
        <f>G20/L14</f>
        <v>#REF!</v>
      </c>
      <c r="H19" s="37" t="e">
        <f>H20/L14</f>
        <v>#REF!</v>
      </c>
      <c r="I19" s="37" t="e">
        <f>I20/L14</f>
        <v>#REF!</v>
      </c>
      <c r="J19" s="41"/>
      <c r="K19" s="41"/>
      <c r="L19" s="209" t="e">
        <f>#REF!</f>
        <v>#REF!</v>
      </c>
      <c r="N19" s="29"/>
      <c r="O19" s="30"/>
      <c r="P19" s="31"/>
    </row>
    <row r="20" spans="1:17" ht="15.75" hidden="1" customHeight="1" x14ac:dyDescent="0.2">
      <c r="A20" s="42"/>
      <c r="B20" s="206"/>
      <c r="C20" s="207"/>
      <c r="D20" s="207"/>
      <c r="E20" s="208"/>
      <c r="F20" s="26"/>
      <c r="G20" s="26" t="e">
        <f>L19/3</f>
        <v>#REF!</v>
      </c>
      <c r="H20" s="26" t="e">
        <f>L19/3</f>
        <v>#REF!</v>
      </c>
      <c r="I20" s="26" t="e">
        <f>L19/3</f>
        <v>#REF!</v>
      </c>
      <c r="J20" s="41"/>
      <c r="K20" s="39"/>
      <c r="L20" s="210"/>
      <c r="N20" s="29"/>
      <c r="O20" s="30"/>
      <c r="P20" s="31"/>
    </row>
    <row r="21" spans="1:17" ht="15.75" customHeight="1" x14ac:dyDescent="0.2">
      <c r="A21" s="36" t="s">
        <v>14</v>
      </c>
      <c r="B21" s="229" t="s">
        <v>12</v>
      </c>
      <c r="C21" s="229"/>
      <c r="D21" s="229"/>
      <c r="E21" s="229"/>
      <c r="F21" s="40"/>
      <c r="G21" s="43"/>
      <c r="H21" s="44" t="e">
        <f>H22/L14</f>
        <v>#REF!</v>
      </c>
      <c r="I21" s="44" t="e">
        <f>I22/L14</f>
        <v>#REF!</v>
      </c>
      <c r="J21" s="44" t="e">
        <f>J22/L14</f>
        <v>#REF!</v>
      </c>
      <c r="K21" s="39"/>
      <c r="L21" s="209" t="e">
        <f>#REF!</f>
        <v>#REF!</v>
      </c>
      <c r="N21" s="29"/>
      <c r="O21" s="30"/>
      <c r="P21" s="3"/>
    </row>
    <row r="22" spans="1:17" ht="15.75" customHeight="1" x14ac:dyDescent="0.2">
      <c r="A22" s="45"/>
      <c r="B22" s="229"/>
      <c r="C22" s="229"/>
      <c r="D22" s="229"/>
      <c r="E22" s="229"/>
      <c r="F22" s="46"/>
      <c r="G22" s="47"/>
      <c r="H22" s="26" t="e">
        <f>L21/3</f>
        <v>#REF!</v>
      </c>
      <c r="I22" s="26" t="e">
        <f>L21/3</f>
        <v>#REF!</v>
      </c>
      <c r="J22" s="26" t="e">
        <f>L21/3</f>
        <v>#REF!</v>
      </c>
      <c r="K22" s="39"/>
      <c r="L22" s="210"/>
      <c r="N22" s="29"/>
      <c r="O22" s="30"/>
    </row>
    <row r="23" spans="1:17" ht="15.75" customHeight="1" x14ac:dyDescent="0.2">
      <c r="A23" s="36" t="s">
        <v>15</v>
      </c>
      <c r="B23" s="229" t="s">
        <v>13</v>
      </c>
      <c r="C23" s="229"/>
      <c r="D23" s="229"/>
      <c r="E23" s="229"/>
      <c r="F23" s="40"/>
      <c r="G23" s="48"/>
      <c r="H23" s="49"/>
      <c r="I23" s="44" t="e">
        <f>I24/L14</f>
        <v>#REF!</v>
      </c>
      <c r="J23" s="44" t="e">
        <f>J24/L14</f>
        <v>#REF!</v>
      </c>
      <c r="K23" s="39"/>
      <c r="L23" s="209" t="e">
        <f>#REF!</f>
        <v>#REF!</v>
      </c>
      <c r="N23" s="29"/>
      <c r="O23" s="30"/>
    </row>
    <row r="24" spans="1:17" ht="15.75" customHeight="1" x14ac:dyDescent="0.2">
      <c r="A24" s="45"/>
      <c r="B24" s="229"/>
      <c r="C24" s="229"/>
      <c r="D24" s="229"/>
      <c r="E24" s="229"/>
      <c r="F24" s="46"/>
      <c r="G24" s="26"/>
      <c r="H24" s="26"/>
      <c r="I24" s="27" t="e">
        <f>L23/2</f>
        <v>#REF!</v>
      </c>
      <c r="J24" s="27" t="e">
        <f>L23/2</f>
        <v>#REF!</v>
      </c>
      <c r="K24" s="39"/>
      <c r="L24" s="210"/>
      <c r="N24" s="29"/>
      <c r="O24" s="30"/>
      <c r="P24" s="3"/>
    </row>
    <row r="25" spans="1:17" ht="15.75" customHeight="1" x14ac:dyDescent="0.2">
      <c r="A25" s="36"/>
      <c r="B25" s="229"/>
      <c r="C25" s="229"/>
      <c r="D25" s="229"/>
      <c r="E25" s="229"/>
      <c r="F25" s="40"/>
      <c r="G25" s="48"/>
      <c r="H25" s="48"/>
      <c r="I25" s="48"/>
      <c r="J25" s="48"/>
      <c r="K25" s="48"/>
      <c r="L25" s="209"/>
      <c r="N25" s="29"/>
      <c r="O25" s="30"/>
      <c r="P25" s="3"/>
      <c r="Q25" s="3"/>
    </row>
    <row r="26" spans="1:17" ht="15.75" customHeight="1" x14ac:dyDescent="0.2">
      <c r="A26" s="45"/>
      <c r="B26" s="229"/>
      <c r="C26" s="229"/>
      <c r="D26" s="229"/>
      <c r="E26" s="229"/>
      <c r="F26" s="40"/>
      <c r="G26" s="48"/>
      <c r="H26" s="48"/>
      <c r="I26" s="48"/>
      <c r="J26" s="48"/>
      <c r="K26" s="26"/>
      <c r="L26" s="210"/>
      <c r="N26" s="29"/>
      <c r="O26" s="29"/>
      <c r="P26" s="3"/>
    </row>
    <row r="27" spans="1:17" ht="15.75" customHeight="1" x14ac:dyDescent="0.2">
      <c r="A27" s="36"/>
      <c r="B27" s="229"/>
      <c r="C27" s="229"/>
      <c r="D27" s="229"/>
      <c r="E27" s="229"/>
      <c r="F27" s="40"/>
      <c r="G27" s="48"/>
      <c r="H27" s="48"/>
      <c r="I27" s="48"/>
      <c r="J27" s="48"/>
      <c r="K27" s="43" t="s">
        <v>4</v>
      </c>
      <c r="L27" s="209"/>
      <c r="N27" s="29"/>
      <c r="O27" s="29"/>
      <c r="P27" s="3"/>
    </row>
    <row r="28" spans="1:17" ht="15.75" customHeight="1" x14ac:dyDescent="0.2">
      <c r="A28" s="45"/>
      <c r="B28" s="229"/>
      <c r="C28" s="229"/>
      <c r="D28" s="229"/>
      <c r="E28" s="229"/>
      <c r="F28" s="40"/>
      <c r="G28" s="48"/>
      <c r="H28" s="48"/>
      <c r="I28" s="48"/>
      <c r="J28" s="48"/>
      <c r="K28" s="43"/>
      <c r="L28" s="210"/>
      <c r="N28" s="29"/>
      <c r="O28" s="29"/>
    </row>
    <row r="29" spans="1:17" ht="15.75" customHeight="1" x14ac:dyDescent="0.2">
      <c r="A29" s="50"/>
      <c r="B29" s="230"/>
      <c r="C29" s="230"/>
      <c r="D29" s="230"/>
      <c r="E29" s="230"/>
      <c r="F29" s="51"/>
      <c r="G29" s="52"/>
      <c r="H29" s="52"/>
      <c r="I29" s="52"/>
      <c r="J29" s="52"/>
      <c r="K29" s="52"/>
      <c r="L29" s="231"/>
      <c r="N29" s="53"/>
      <c r="O29" s="53"/>
    </row>
    <row r="30" spans="1:17" ht="15.75" customHeight="1" x14ac:dyDescent="0.2">
      <c r="A30" s="50"/>
      <c r="B30" s="230"/>
      <c r="C30" s="230"/>
      <c r="D30" s="230"/>
      <c r="E30" s="230"/>
      <c r="F30" s="51"/>
      <c r="G30" s="47"/>
      <c r="H30" s="47"/>
      <c r="I30" s="47"/>
      <c r="J30" s="47"/>
      <c r="K30" s="47"/>
      <c r="L30" s="232"/>
      <c r="N30" s="53"/>
      <c r="O30" s="53"/>
    </row>
    <row r="31" spans="1:17" ht="15.75" customHeight="1" x14ac:dyDescent="0.2">
      <c r="A31" s="54"/>
      <c r="B31" s="230"/>
      <c r="C31" s="230"/>
      <c r="D31" s="230"/>
      <c r="E31" s="230"/>
      <c r="F31" s="51"/>
      <c r="G31" s="52"/>
      <c r="H31" s="52"/>
      <c r="I31" s="52"/>
      <c r="J31" s="52"/>
      <c r="K31" s="52"/>
      <c r="L31" s="231"/>
      <c r="N31" s="53"/>
      <c r="O31" s="53"/>
    </row>
    <row r="32" spans="1:17" ht="15.75" customHeight="1" thickBot="1" x14ac:dyDescent="0.25">
      <c r="A32" s="55"/>
      <c r="B32" s="233"/>
      <c r="C32" s="233"/>
      <c r="D32" s="233"/>
      <c r="E32" s="233"/>
      <c r="F32" s="56"/>
      <c r="G32" s="57"/>
      <c r="H32" s="57"/>
      <c r="I32" s="57"/>
      <c r="J32" s="57"/>
      <c r="K32" s="57"/>
      <c r="L32" s="234"/>
      <c r="N32" s="53"/>
      <c r="O32" s="53"/>
      <c r="P32" s="53"/>
    </row>
    <row r="33" spans="1:21" ht="6" customHeight="1" thickBot="1" x14ac:dyDescent="0.25">
      <c r="A33" s="58"/>
      <c r="B33" s="59"/>
      <c r="C33" s="59"/>
      <c r="D33" s="59"/>
      <c r="E33" s="10"/>
      <c r="F33" s="10"/>
      <c r="G33" s="1"/>
      <c r="H33" s="1"/>
      <c r="I33" s="1"/>
      <c r="J33" s="1"/>
      <c r="K33" s="60"/>
      <c r="L33" s="1"/>
      <c r="N33" s="29"/>
      <c r="O33" s="2"/>
    </row>
    <row r="34" spans="1:21" ht="15.75" customHeight="1" x14ac:dyDescent="0.2">
      <c r="A34" s="61"/>
      <c r="B34" s="62"/>
      <c r="C34" s="62"/>
      <c r="D34" s="63" t="s">
        <v>26</v>
      </c>
      <c r="E34" s="64"/>
      <c r="F34" s="65" t="e">
        <f>SUM(F20+F22+F18)</f>
        <v>#REF!</v>
      </c>
      <c r="G34" s="65" t="e">
        <f>G20+G22+G24+G26+G18</f>
        <v>#REF!</v>
      </c>
      <c r="H34" s="65" t="e">
        <f>H20+H24+H22+H18</f>
        <v>#REF!</v>
      </c>
      <c r="I34" s="65" t="e">
        <f>I20+I22+I24+I26+I18</f>
        <v>#REF!</v>
      </c>
      <c r="J34" s="65" t="e">
        <f>J20+J22+J24+J26+J18</f>
        <v>#REF!</v>
      </c>
      <c r="K34" s="65"/>
      <c r="L34" s="66" t="e">
        <f>SUM(F34:J34)</f>
        <v>#REF!</v>
      </c>
      <c r="N34" s="2"/>
      <c r="O34" s="2"/>
    </row>
    <row r="35" spans="1:21" ht="15.75" customHeight="1" thickBot="1" x14ac:dyDescent="0.25">
      <c r="A35" s="67"/>
      <c r="B35" s="68"/>
      <c r="C35" s="68"/>
      <c r="D35" s="69" t="s">
        <v>27</v>
      </c>
      <c r="E35" s="10"/>
      <c r="F35" s="70" t="e">
        <f>F34</f>
        <v>#REF!</v>
      </c>
      <c r="G35" s="71" t="e">
        <f>G34+F34</f>
        <v>#REF!</v>
      </c>
      <c r="H35" s="71" t="e">
        <f>G35+H34</f>
        <v>#REF!</v>
      </c>
      <c r="I35" s="71" t="e">
        <f>H35+I34</f>
        <v>#REF!</v>
      </c>
      <c r="J35" s="71" t="e">
        <f>I35+J34</f>
        <v>#REF!</v>
      </c>
      <c r="K35" s="71"/>
      <c r="L35" s="72"/>
      <c r="N35" s="2"/>
      <c r="O35" s="1"/>
      <c r="P35" s="3"/>
    </row>
    <row r="36" spans="1:21" ht="13.5" x14ac:dyDescent="0.25">
      <c r="A36" s="73"/>
      <c r="D36" s="74" t="s">
        <v>28</v>
      </c>
      <c r="E36" s="11"/>
      <c r="F36" s="75" t="e">
        <f>F34/L34</f>
        <v>#REF!</v>
      </c>
      <c r="G36" s="75" t="e">
        <f>G34/L34</f>
        <v>#REF!</v>
      </c>
      <c r="H36" s="75" t="e">
        <f>H34/L34</f>
        <v>#REF!</v>
      </c>
      <c r="I36" s="75" t="e">
        <f>I34/L34</f>
        <v>#REF!</v>
      </c>
      <c r="J36" s="75" t="e">
        <f>J34/L34</f>
        <v>#REF!</v>
      </c>
      <c r="K36" s="75"/>
      <c r="L36" s="66"/>
      <c r="N36" s="2"/>
      <c r="O36" s="2"/>
    </row>
    <row r="37" spans="1:21" ht="13.5" x14ac:dyDescent="0.25">
      <c r="A37" s="73"/>
      <c r="D37" s="76" t="s">
        <v>29</v>
      </c>
      <c r="E37" s="11"/>
      <c r="F37" s="77" t="e">
        <f>F36</f>
        <v>#REF!</v>
      </c>
      <c r="G37" s="77" t="e">
        <f>F37+G36</f>
        <v>#REF!</v>
      </c>
      <c r="H37" s="77" t="e">
        <f>G37+H36</f>
        <v>#REF!</v>
      </c>
      <c r="I37" s="77" t="e">
        <f>H37+I36</f>
        <v>#REF!</v>
      </c>
      <c r="J37" s="77" t="e">
        <f>I37+J36</f>
        <v>#REF!</v>
      </c>
      <c r="K37" s="77"/>
      <c r="L37" s="78"/>
    </row>
    <row r="38" spans="1:21" x14ac:dyDescent="0.2">
      <c r="A38" s="73"/>
      <c r="G38" s="79"/>
      <c r="H38" s="79"/>
      <c r="I38" s="79"/>
      <c r="J38" s="80"/>
      <c r="K38" s="80"/>
      <c r="L38" s="78"/>
    </row>
    <row r="39" spans="1:21" x14ac:dyDescent="0.2">
      <c r="A39" s="73"/>
      <c r="G39" s="79"/>
      <c r="H39" s="79"/>
      <c r="I39" s="79"/>
      <c r="J39" s="80"/>
      <c r="K39" s="80"/>
      <c r="L39" s="78"/>
    </row>
    <row r="40" spans="1:21" x14ac:dyDescent="0.2">
      <c r="A40" s="73"/>
      <c r="G40" s="79"/>
      <c r="H40" s="79"/>
      <c r="I40" s="79"/>
      <c r="J40" s="80"/>
      <c r="K40" s="80"/>
      <c r="L40" s="78"/>
    </row>
    <row r="41" spans="1:21" ht="9.75" customHeight="1" thickBot="1" x14ac:dyDescent="0.25">
      <c r="A41" s="81"/>
      <c r="B41" s="82"/>
      <c r="C41" s="82"/>
      <c r="D41" s="82"/>
      <c r="E41" s="82"/>
      <c r="F41" s="82"/>
      <c r="G41" s="83"/>
      <c r="H41" s="83"/>
      <c r="I41" s="83"/>
      <c r="J41" s="84"/>
      <c r="K41" s="84"/>
      <c r="L41" s="85"/>
    </row>
    <row r="42" spans="1:21" ht="6.75" customHeight="1" x14ac:dyDescent="0.2">
      <c r="U42" s="4"/>
    </row>
    <row r="43" spans="1:21" ht="9.75" customHeight="1" x14ac:dyDescent="0.2">
      <c r="U43" s="4"/>
    </row>
    <row r="44" spans="1:21" ht="9.75" customHeight="1" x14ac:dyDescent="0.2">
      <c r="U44" s="4"/>
    </row>
    <row r="45" spans="1:21" ht="9.75" customHeight="1" x14ac:dyDescent="0.2">
      <c r="U45" s="4"/>
    </row>
    <row r="46" spans="1:21" ht="9.75" customHeight="1" x14ac:dyDescent="0.2">
      <c r="U46" s="4"/>
    </row>
    <row r="47" spans="1:21" ht="9.75" customHeight="1" x14ac:dyDescent="0.2">
      <c r="U47" s="4"/>
    </row>
    <row r="48" spans="1:21" ht="9.75" customHeight="1" x14ac:dyDescent="0.2">
      <c r="U48" s="4"/>
    </row>
    <row r="49" spans="21:21" ht="9.75" customHeight="1" x14ac:dyDescent="0.2">
      <c r="U49" s="4"/>
    </row>
  </sheetData>
  <mergeCells count="26">
    <mergeCell ref="B27:E28"/>
    <mergeCell ref="L27:L28"/>
    <mergeCell ref="B29:E30"/>
    <mergeCell ref="L29:L30"/>
    <mergeCell ref="B31:E32"/>
    <mergeCell ref="L31:L32"/>
    <mergeCell ref="B21:E22"/>
    <mergeCell ref="L21:L22"/>
    <mergeCell ref="B23:E24"/>
    <mergeCell ref="L23:L24"/>
    <mergeCell ref="B25:E26"/>
    <mergeCell ref="L25:L26"/>
    <mergeCell ref="B19:E20"/>
    <mergeCell ref="L19:L20"/>
    <mergeCell ref="C4:L4"/>
    <mergeCell ref="D6:I7"/>
    <mergeCell ref="B11:E11"/>
    <mergeCell ref="F11:K11"/>
    <mergeCell ref="F12:G12"/>
    <mergeCell ref="H12:I12"/>
    <mergeCell ref="J12:K12"/>
    <mergeCell ref="B13:E13"/>
    <mergeCell ref="B14:E14"/>
    <mergeCell ref="B15:E16"/>
    <mergeCell ref="B17:E18"/>
    <mergeCell ref="L17:L18"/>
  </mergeCells>
  <printOptions horizontalCentered="1"/>
  <pageMargins left="0.39370078740157483" right="0.23622047244094491" top="0.78740157480314965" bottom="0.59055118110236227"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CATÁLOGO DE CONCEPTOS</vt:lpstr>
      <vt:lpstr>RESUMEN</vt:lpstr>
      <vt:lpstr>GENERADORES TERRACERIAS-PV.</vt:lpstr>
      <vt:lpstr>PROGRAMA DE OBRA EXP AGUA</vt:lpstr>
      <vt:lpstr>'CATÁLOGO DE CONCEPTOS'!Área_de_impresión</vt:lpstr>
      <vt:lpstr>RESUMEN!Área_de_impresión</vt:lpstr>
      <vt:lpstr>'CATÁLOGO DE CONCEPTOS'!Títulos_a_imprimir</vt:lpstr>
      <vt:lpstr>RESUMEN!Títulos_a_imprimir</vt:lpstr>
    </vt:vector>
  </TitlesOfParts>
  <Company>S.A.P.A. Los Cabos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Gcia. Desarrollo Hidraulico</dc:creator>
  <cp:lastModifiedBy>User</cp:lastModifiedBy>
  <cp:lastPrinted>2023-07-25T04:12:27Z</cp:lastPrinted>
  <dcterms:created xsi:type="dcterms:W3CDTF">2001-02-06T20:08:23Z</dcterms:created>
  <dcterms:modified xsi:type="dcterms:W3CDTF">2023-10-04T21:15:11Z</dcterms:modified>
</cp:coreProperties>
</file>