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er\Documents\2023\FOIS\PAVIMENTACIÓN CALLE LAURELES\"/>
    </mc:Choice>
  </mc:AlternateContent>
  <xr:revisionPtr revIDLastSave="0" documentId="13_ncr:1_{211CC942-7FC4-4577-8F6A-85907A6056AA}" xr6:coauthVersionLast="47" xr6:coauthVersionMax="47" xr10:uidLastSave="{00000000-0000-0000-0000-000000000000}"/>
  <bookViews>
    <workbookView xWindow="-120" yWindow="-120" windowWidth="29040" windowHeight="17520" tabRatio="928" xr2:uid="{00000000-000D-0000-FFFF-FFFF00000000}"/>
  </bookViews>
  <sheets>
    <sheet name="CATÁLOGO DE CONCEPTOS" sheetId="30" r:id="rId1"/>
    <sheet name="RESUMEN" sheetId="31" r:id="rId2"/>
    <sheet name="GENERADORES TERRACERIAS-PV." sheetId="32" state="hidden" r:id="rId3"/>
    <sheet name="PROGRAMA DE OBRA EXP AGUA" sheetId="14" state="hidden" r:id="rId4"/>
  </sheets>
  <externalReferences>
    <externalReference r:id="rId5"/>
    <externalReference r:id="rId6"/>
    <externalReference r:id="rId7"/>
    <externalReference r:id="rId8"/>
    <externalReference r:id="rId9"/>
    <externalReference r:id="rId10"/>
  </externalReferences>
  <definedNames>
    <definedName name="\c">#REF!</definedName>
    <definedName name="\g">#REF!</definedName>
    <definedName name="\l">#REF!</definedName>
    <definedName name="\p">#REF!</definedName>
    <definedName name="\v">#REF!</definedName>
    <definedName name="_31_May_99">"Fin_de_ periodo"</definedName>
    <definedName name="_xlnm._FilterDatabase" localSheetId="0" hidden="1">'CATÁLOGO DE CONCEPTOS'!$A$9:$F$129</definedName>
    <definedName name="_xlnm._FilterDatabase" localSheetId="1" hidden="1">RESUMEN!$A$9:$F$129</definedName>
    <definedName name="a">#REF!</definedName>
    <definedName name="A_IMPRESIÓN_IM">#REF!</definedName>
    <definedName name="ABSCASCKA">#REF!</definedName>
    <definedName name="AD">#REF!</definedName>
    <definedName name="ADO">#REF!</definedName>
    <definedName name="ANADAMIAJE">#REF!</definedName>
    <definedName name="ANDA">'[1]ANALISIS DE PRECIOS'!$K$12</definedName>
    <definedName name="ANDAMIAJE">#REF!</definedName>
    <definedName name="APECONOMICA">[2]CCALIF!#REF!</definedName>
    <definedName name="APERTURA">[2]REGP01!#REF!</definedName>
    <definedName name="APTECNICA">[2]CCALIF!#REF!</definedName>
    <definedName name="_xlnm.Print_Area" localSheetId="0">'CATÁLOGO DE CONCEPTOS'!$A$1:$F$133</definedName>
    <definedName name="_xlnm.Print_Area" localSheetId="2">#REF!</definedName>
    <definedName name="_xlnm.Print_Area" localSheetId="1">RESUMEN!$A$1:$F$133</definedName>
    <definedName name="_xlnm.Print_Area">#REF!</definedName>
    <definedName name="Avance">#REF!</definedName>
    <definedName name="Cantidad">#REF!</definedName>
    <definedName name="Cantidad01">#REF!</definedName>
    <definedName name="Cantidad02">#REF!</definedName>
    <definedName name="Cantidad03">#REF!</definedName>
    <definedName name="Cantidad04">#REF!</definedName>
    <definedName name="Cantidad05">#REF!</definedName>
    <definedName name="Cantidad06">#REF!</definedName>
    <definedName name="CANTIDAD07">#REF!</definedName>
    <definedName name="Cantidad11">#REF!</definedName>
    <definedName name="Cantidad12">#REF!</definedName>
    <definedName name="Cantidad31">#REF!</definedName>
    <definedName name="Colchon">#REF!</definedName>
    <definedName name="Colchon2">[3]DrenajeB!$B$14</definedName>
    <definedName name="Con_Sanción" localSheetId="2">#REF!</definedName>
    <definedName name="Con_Sanción">#REF!</definedName>
    <definedName name="Contrato_No">#REF!</definedName>
    <definedName name="Convenio">#REF!</definedName>
    <definedName name="CUADRILLA">#REF!</definedName>
    <definedName name="cuadrilla1">[4]CUADRILLA!$J$22</definedName>
    <definedName name="CULO" localSheetId="2">#REF!</definedName>
    <definedName name="CULO">#REF!</definedName>
    <definedName name="DF">#REF!</definedName>
    <definedName name="Ebase">'[5]BLVD. PERLA DEL GOLFO'!$C$8</definedName>
    <definedName name="Ecarpeta">'[5]BLVD. PERLA DEL GOLFO'!$C$9</definedName>
    <definedName name="Estimación" localSheetId="2">#REF!</definedName>
    <definedName name="Estimación">#REF!</definedName>
    <definedName name="ESTRUC">'[6]Anexo Descarga San'!$Q$13</definedName>
    <definedName name="estructura" localSheetId="2">#REF!</definedName>
    <definedName name="estructura">#REF!</definedName>
    <definedName name="FALLO" localSheetId="2">[2]REGP01!#REF!</definedName>
    <definedName name="FALLO">[2]REGP01!#REF!</definedName>
    <definedName name="Fecha">#REF!</definedName>
    <definedName name="Fin_de_periodo">#REF!</definedName>
    <definedName name="HERRA">'[1]ANALISIS DE PRECIOS'!$J$12</definedName>
    <definedName name="HERRAMIENTA">#REF!</definedName>
    <definedName name="INDIREC">'[1]ANALISIS DE PRECIOS'!$M$12</definedName>
    <definedName name="INDIRECTO">#REF!</definedName>
    <definedName name="Inicio">#REF!</definedName>
    <definedName name="No_Est">#REF!</definedName>
    <definedName name="NUMERO">#REF!</definedName>
    <definedName name="Penalización">#REF!</definedName>
    <definedName name="Periodo">#REF!</definedName>
    <definedName name="plantilla">#REF!</definedName>
    <definedName name="plantilla2">[3]DrenajeB!$B$13</definedName>
    <definedName name="POZARICA" localSheetId="2">#REF!</definedName>
    <definedName name="POZARICA">#REF!</definedName>
    <definedName name="relojes04">#REF!</definedName>
    <definedName name="Revalidación">#REF!</definedName>
    <definedName name="SUPER">#REF!</definedName>
    <definedName name="Terminacion">#REF!</definedName>
    <definedName name="_xlnm.Print_Titles" localSheetId="0">'CATÁLOGO DE CONCEPTOS'!$1:$10</definedName>
    <definedName name="_xlnm.Print_Titles" localSheetId="1">RESUMEN!$1:$10</definedName>
    <definedName name="_xlnm.Print_Titles">#N/A</definedName>
    <definedName name="UTILID">'[1]ANALISIS DE PRECIOS'!$N$12</definedName>
    <definedName name="UTILIDAD">#REF!</definedName>
    <definedName name="VILLAHERMOS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1" i="31" l="1"/>
  <c r="F132" i="31" s="1"/>
  <c r="M120" i="32"/>
  <c r="J120" i="32"/>
  <c r="G120" i="32"/>
  <c r="D120" i="32"/>
  <c r="M119" i="32"/>
  <c r="J119" i="32"/>
  <c r="G119" i="32"/>
  <c r="D119" i="32"/>
  <c r="M118" i="32"/>
  <c r="J118" i="32"/>
  <c r="G118" i="32"/>
  <c r="D118" i="32"/>
  <c r="M117" i="32"/>
  <c r="J117" i="32"/>
  <c r="G117" i="32"/>
  <c r="D117" i="32"/>
  <c r="M116" i="32"/>
  <c r="J116" i="32"/>
  <c r="G116" i="32"/>
  <c r="D116" i="32"/>
  <c r="M115" i="32"/>
  <c r="J115" i="32"/>
  <c r="G115" i="32"/>
  <c r="D115" i="32"/>
  <c r="M114" i="32"/>
  <c r="J114" i="32"/>
  <c r="G114" i="32"/>
  <c r="D114" i="32"/>
  <c r="M113" i="32"/>
  <c r="J113" i="32"/>
  <c r="G113" i="32"/>
  <c r="D113" i="32"/>
  <c r="M112" i="32"/>
  <c r="J112" i="32"/>
  <c r="G112" i="32"/>
  <c r="D112" i="32"/>
  <c r="M111" i="32"/>
  <c r="J111" i="32"/>
  <c r="G111" i="32"/>
  <c r="D111" i="32"/>
  <c r="M110" i="32"/>
  <c r="J110" i="32"/>
  <c r="G110" i="32"/>
  <c r="D110" i="32"/>
  <c r="M109" i="32"/>
  <c r="J109" i="32"/>
  <c r="G109" i="32"/>
  <c r="D109" i="32"/>
  <c r="M108" i="32"/>
  <c r="J108" i="32"/>
  <c r="G108" i="32"/>
  <c r="D108" i="32"/>
  <c r="M107" i="32"/>
  <c r="J107" i="32"/>
  <c r="G107" i="32"/>
  <c r="D107" i="32"/>
  <c r="M106" i="32"/>
  <c r="J106" i="32"/>
  <c r="G106" i="32"/>
  <c r="D106" i="32"/>
  <c r="M105" i="32"/>
  <c r="J105" i="32"/>
  <c r="G105" i="32"/>
  <c r="D105" i="32"/>
  <c r="M104" i="32"/>
  <c r="J104" i="32"/>
  <c r="G104" i="32"/>
  <c r="D104" i="32"/>
  <c r="M103" i="32"/>
  <c r="J103" i="32"/>
  <c r="G103" i="32"/>
  <c r="D103" i="32"/>
  <c r="M102" i="32"/>
  <c r="J102" i="32"/>
  <c r="G102" i="32"/>
  <c r="D102" i="32"/>
  <c r="M101" i="32"/>
  <c r="J101" i="32"/>
  <c r="G101" i="32"/>
  <c r="D101" i="32"/>
  <c r="M100" i="32"/>
  <c r="J100" i="32"/>
  <c r="G100" i="32"/>
  <c r="D100" i="32"/>
  <c r="M99" i="32"/>
  <c r="J99" i="32"/>
  <c r="G99" i="32"/>
  <c r="D99" i="32"/>
  <c r="M98" i="32"/>
  <c r="J98" i="32"/>
  <c r="G98" i="32"/>
  <c r="D98" i="32"/>
  <c r="M97" i="32"/>
  <c r="J97" i="32"/>
  <c r="G97" i="32"/>
  <c r="D97" i="32"/>
  <c r="M96" i="32"/>
  <c r="J96" i="32"/>
  <c r="G96" i="32"/>
  <c r="D96" i="32"/>
  <c r="M95" i="32"/>
  <c r="J95" i="32"/>
  <c r="G95" i="32"/>
  <c r="D95" i="32"/>
  <c r="M94" i="32"/>
  <c r="J94" i="32"/>
  <c r="G94" i="32"/>
  <c r="D94" i="32"/>
  <c r="M93" i="32"/>
  <c r="J93" i="32"/>
  <c r="G93" i="32"/>
  <c r="D93" i="32"/>
  <c r="M92" i="32"/>
  <c r="J92" i="32"/>
  <c r="G92" i="32"/>
  <c r="D92" i="32"/>
  <c r="M91" i="32"/>
  <c r="J91" i="32"/>
  <c r="G91" i="32"/>
  <c r="D91" i="32"/>
  <c r="M90" i="32"/>
  <c r="J90" i="32"/>
  <c r="G90" i="32"/>
  <c r="D90" i="32"/>
  <c r="M89" i="32"/>
  <c r="J89" i="32"/>
  <c r="G89" i="32"/>
  <c r="D89" i="32"/>
  <c r="M88" i="32"/>
  <c r="J88" i="32"/>
  <c r="G88" i="32"/>
  <c r="D88" i="32"/>
  <c r="M87" i="32"/>
  <c r="J87" i="32"/>
  <c r="G87" i="32"/>
  <c r="D87" i="32"/>
  <c r="M86" i="32"/>
  <c r="J86" i="32"/>
  <c r="G86" i="32"/>
  <c r="D86" i="32"/>
  <c r="M85" i="32"/>
  <c r="J85" i="32"/>
  <c r="G85" i="32"/>
  <c r="D85" i="32"/>
  <c r="M84" i="32"/>
  <c r="J84" i="32"/>
  <c r="G84" i="32"/>
  <c r="D84" i="32"/>
  <c r="M83" i="32"/>
  <c r="J83" i="32"/>
  <c r="G83" i="32"/>
  <c r="D83" i="32"/>
  <c r="M82" i="32"/>
  <c r="J82" i="32"/>
  <c r="G82" i="32"/>
  <c r="D82" i="32"/>
  <c r="M81" i="32"/>
  <c r="J81" i="32"/>
  <c r="G81" i="32"/>
  <c r="D81" i="32"/>
  <c r="M80" i="32"/>
  <c r="J80" i="32"/>
  <c r="G80" i="32"/>
  <c r="D80" i="32"/>
  <c r="M79" i="32"/>
  <c r="J79" i="32"/>
  <c r="G79" i="32"/>
  <c r="D79" i="32"/>
  <c r="M78" i="32"/>
  <c r="J78" i="32"/>
  <c r="G78" i="32"/>
  <c r="D78" i="32"/>
  <c r="M77" i="32"/>
  <c r="J77" i="32"/>
  <c r="G77" i="32"/>
  <c r="D77" i="32"/>
  <c r="M76" i="32"/>
  <c r="J76" i="32"/>
  <c r="G76" i="32"/>
  <c r="D76" i="32"/>
  <c r="M75" i="32"/>
  <c r="J75" i="32"/>
  <c r="G75" i="32"/>
  <c r="D75" i="32"/>
  <c r="M74" i="32"/>
  <c r="J74" i="32"/>
  <c r="G74" i="32"/>
  <c r="D74" i="32"/>
  <c r="M73" i="32"/>
  <c r="J73" i="32"/>
  <c r="G73" i="32"/>
  <c r="D73" i="32"/>
  <c r="M72" i="32"/>
  <c r="J72" i="32"/>
  <c r="G72" i="32"/>
  <c r="D72" i="32"/>
  <c r="M71" i="32"/>
  <c r="J71" i="32"/>
  <c r="G71" i="32"/>
  <c r="D71" i="32"/>
  <c r="M70" i="32"/>
  <c r="J70" i="32"/>
  <c r="G70" i="32"/>
  <c r="D70" i="32"/>
  <c r="M69" i="32"/>
  <c r="J69" i="32"/>
  <c r="G69" i="32"/>
  <c r="D69" i="32"/>
  <c r="M68" i="32"/>
  <c r="J68" i="32"/>
  <c r="G68" i="32"/>
  <c r="D68" i="32"/>
  <c r="M67" i="32"/>
  <c r="J67" i="32"/>
  <c r="G67" i="32"/>
  <c r="D67" i="32"/>
  <c r="M66" i="32"/>
  <c r="J66" i="32"/>
  <c r="G66" i="32"/>
  <c r="D66" i="32"/>
  <c r="M65" i="32"/>
  <c r="J65" i="32"/>
  <c r="G65" i="32"/>
  <c r="D65" i="32"/>
  <c r="M64" i="32"/>
  <c r="J64" i="32"/>
  <c r="G64" i="32"/>
  <c r="D64" i="32"/>
  <c r="M63" i="32"/>
  <c r="J63" i="32"/>
  <c r="G63" i="32"/>
  <c r="D63" i="32"/>
  <c r="A63" i="32"/>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M62" i="32"/>
  <c r="M121" i="32" s="1"/>
  <c r="M122" i="32" s="1"/>
  <c r="J62" i="32"/>
  <c r="J121" i="32" s="1"/>
  <c r="J122" i="32" s="1"/>
  <c r="G62" i="32"/>
  <c r="G121" i="32" s="1"/>
  <c r="G122" i="32" s="1"/>
  <c r="D62" i="32"/>
  <c r="D121" i="32" s="1"/>
  <c r="D122" i="32" s="1"/>
  <c r="M60" i="32"/>
  <c r="M61" i="32" s="1"/>
  <c r="M123" i="32" s="1"/>
  <c r="M59" i="32"/>
  <c r="J59" i="32"/>
  <c r="G59" i="32"/>
  <c r="D59" i="32"/>
  <c r="M58" i="32"/>
  <c r="J58" i="32"/>
  <c r="G58" i="32"/>
  <c r="D58" i="32"/>
  <c r="M57" i="32"/>
  <c r="J57" i="32"/>
  <c r="G57" i="32"/>
  <c r="D57" i="32"/>
  <c r="M56" i="32"/>
  <c r="J56" i="32"/>
  <c r="G56" i="32"/>
  <c r="D56" i="32"/>
  <c r="A56" i="32"/>
  <c r="A57" i="32" s="1"/>
  <c r="A58" i="32" s="1"/>
  <c r="A59" i="32" s="1"/>
  <c r="M55" i="32"/>
  <c r="J55" i="32"/>
  <c r="J60" i="32" s="1"/>
  <c r="J61" i="32" s="1"/>
  <c r="J123" i="32" s="1"/>
  <c r="G55" i="32"/>
  <c r="G60" i="32" s="1"/>
  <c r="G61" i="32" s="1"/>
  <c r="D55" i="32"/>
  <c r="D60" i="32" s="1"/>
  <c r="D61" i="32" s="1"/>
  <c r="H49" i="32"/>
  <c r="H50" i="32" s="1"/>
  <c r="F49" i="32"/>
  <c r="F50" i="32" s="1"/>
  <c r="E49" i="32"/>
  <c r="E50" i="32" s="1"/>
  <c r="D49" i="32"/>
  <c r="D50" i="32" s="1"/>
  <c r="C49" i="32"/>
  <c r="C50" i="32" s="1"/>
  <c r="B49" i="32"/>
  <c r="B50" i="32" s="1"/>
  <c r="G6" i="32"/>
  <c r="G49" i="32" s="1"/>
  <c r="G50" i="32" s="1"/>
  <c r="I4" i="32"/>
  <c r="I49" i="32" s="1"/>
  <c r="I50" i="32" s="1"/>
  <c r="F131" i="30"/>
  <c r="D123" i="32" l="1"/>
  <c r="G123" i="32"/>
  <c r="F133" i="31"/>
  <c r="F132" i="30"/>
  <c r="F133" i="30" s="1"/>
  <c r="L9" i="14" l="1"/>
  <c r="L5" i="14"/>
  <c r="D9" i="14"/>
  <c r="D8" i="14"/>
  <c r="D6" i="14"/>
  <c r="B14" i="14" s="1"/>
  <c r="L19" i="14"/>
  <c r="I20" i="14" s="1"/>
  <c r="L17" i="14"/>
  <c r="I18" i="14" s="1"/>
  <c r="L21" i="14"/>
  <c r="H22" i="14" s="1"/>
  <c r="L23" i="14"/>
  <c r="I24" i="14" s="1"/>
  <c r="G20" i="14"/>
  <c r="J24" i="14" l="1"/>
  <c r="I22" i="14"/>
  <c r="F18" i="14"/>
  <c r="F34" i="14" s="1"/>
  <c r="L34" i="14" s="1"/>
  <c r="F36" i="14" s="1"/>
  <c r="F37" i="14" s="1"/>
  <c r="G18" i="14"/>
  <c r="G34" i="14" s="1"/>
  <c r="J22" i="14"/>
  <c r="J34" i="14" s="1"/>
  <c r="J36" i="14" s="1"/>
  <c r="I34" i="14"/>
  <c r="I36" i="14" s="1"/>
  <c r="L14" i="14"/>
  <c r="H18" i="14"/>
  <c r="J18" i="14"/>
  <c r="H20" i="14"/>
  <c r="F35" i="14" l="1"/>
  <c r="G35" i="14"/>
  <c r="H35" i="14" s="1"/>
  <c r="I35" i="14" s="1"/>
  <c r="J35" i="14" s="1"/>
  <c r="G36" i="14"/>
  <c r="G37" i="14" s="1"/>
  <c r="J17" i="14"/>
  <c r="I23" i="14"/>
  <c r="J23" i="14"/>
  <c r="G17" i="14"/>
  <c r="G19" i="14"/>
  <c r="F17" i="14"/>
  <c r="J21" i="14"/>
  <c r="I21" i="14"/>
  <c r="I19" i="14"/>
  <c r="H17" i="14"/>
  <c r="H21" i="14"/>
  <c r="H34" i="14"/>
  <c r="H36" i="14" s="1"/>
  <c r="H19" i="14"/>
  <c r="I17" i="14"/>
  <c r="H37" i="14" l="1"/>
  <c r="I37" i="14" s="1"/>
  <c r="J37" i="14" s="1"/>
</calcChain>
</file>

<file path=xl/sharedStrings.xml><?xml version="1.0" encoding="utf-8"?>
<sst xmlns="http://schemas.openxmlformats.org/spreadsheetml/2006/main" count="728" uniqueCount="271">
  <si>
    <t>IMPORTE</t>
  </si>
  <si>
    <t>ML</t>
  </si>
  <si>
    <t>PZA</t>
  </si>
  <si>
    <t>CLAVE</t>
  </si>
  <si>
    <t xml:space="preserve"> </t>
  </si>
  <si>
    <t xml:space="preserve">OBRA: </t>
  </si>
  <si>
    <t xml:space="preserve"> LOCALIDAD: </t>
  </si>
  <si>
    <t xml:space="preserve">   UBICACIÓN :</t>
  </si>
  <si>
    <t>I</t>
  </si>
  <si>
    <t>RED DE AGUA POTABLE</t>
  </si>
  <si>
    <t>TERRACERÍAS</t>
  </si>
  <si>
    <t>TUBERÍA Y PIEZAS ESPECIALES</t>
  </si>
  <si>
    <t>TOMAS DOMICILIARIAS</t>
  </si>
  <si>
    <t>CAJAS DE OPERACIÓN DE VÀLVULAS</t>
  </si>
  <si>
    <t>I.1.0</t>
  </si>
  <si>
    <t>I.2.0</t>
  </si>
  <si>
    <t>PROGRAMA DE OBRA</t>
  </si>
  <si>
    <t>FECHA DE INICIO:</t>
  </si>
  <si>
    <t xml:space="preserve">FECHA DE TERMINACIÓN: </t>
  </si>
  <si>
    <t>No</t>
  </si>
  <si>
    <t>DESCRIPCIÓN</t>
  </si>
  <si>
    <t>C A L E N D A R I O   F I N A N C I E R O</t>
  </si>
  <si>
    <t>SEPTIEMBRE</t>
  </si>
  <si>
    <t>OCTUBRE</t>
  </si>
  <si>
    <t>NOVIEMBRE</t>
  </si>
  <si>
    <t>($)</t>
  </si>
  <si>
    <t>SUMA PARCIAL:</t>
  </si>
  <si>
    <t>SUMA ACUMULADA :</t>
  </si>
  <si>
    <t>PORCENTAJE PARCIAL MENSUAL</t>
  </si>
  <si>
    <t>PORCENTAJE MENSUAL ACUMULADO</t>
  </si>
  <si>
    <t>UBICACIÓN DE LA OBRA</t>
  </si>
  <si>
    <t>DESCRIPCION DE LA OBRA</t>
  </si>
  <si>
    <t>C O N C E P TO</t>
  </si>
  <si>
    <t>UNIDAD</t>
  </si>
  <si>
    <t>CANTIDAD</t>
  </si>
  <si>
    <t>P.U</t>
  </si>
  <si>
    <t>IVA 16%</t>
  </si>
  <si>
    <t>TOTAL C/ IVA</t>
  </si>
  <si>
    <t>SAT001</t>
  </si>
  <si>
    <t>M3</t>
  </si>
  <si>
    <t>SAT002</t>
  </si>
  <si>
    <t>SAT004</t>
  </si>
  <si>
    <t>SAT006</t>
  </si>
  <si>
    <t>SAT008</t>
  </si>
  <si>
    <t>SCJ005</t>
  </si>
  <si>
    <t>STD001</t>
  </si>
  <si>
    <t>STD002</t>
  </si>
  <si>
    <t>SRS001</t>
  </si>
  <si>
    <t>SPV004</t>
  </si>
  <si>
    <t>SPV005</t>
  </si>
  <si>
    <t>PAT001</t>
  </si>
  <si>
    <t xml:space="preserve"> M2</t>
  </si>
  <si>
    <t>PAT002</t>
  </si>
  <si>
    <t xml:space="preserve"> M3</t>
  </si>
  <si>
    <t>PAT003</t>
  </si>
  <si>
    <t>PAT006</t>
  </si>
  <si>
    <t xml:space="preserve"> M3-KM</t>
  </si>
  <si>
    <t>PAC001</t>
  </si>
  <si>
    <t>PAC002</t>
  </si>
  <si>
    <t xml:space="preserve"> PZA</t>
  </si>
  <si>
    <t>PAC006</t>
  </si>
  <si>
    <t>PAC007</t>
  </si>
  <si>
    <t xml:space="preserve"> ML</t>
  </si>
  <si>
    <t>PAG001</t>
  </si>
  <si>
    <t>PAB001</t>
  </si>
  <si>
    <t>PAB002</t>
  </si>
  <si>
    <t>PAS001</t>
  </si>
  <si>
    <t>PAS002</t>
  </si>
  <si>
    <t>PAS003</t>
  </si>
  <si>
    <t>PAS004</t>
  </si>
  <si>
    <t>PAS005</t>
  </si>
  <si>
    <t>PAS006</t>
  </si>
  <si>
    <t>PAS007</t>
  </si>
  <si>
    <t>PAS008</t>
  </si>
  <si>
    <t>ALT001</t>
  </si>
  <si>
    <t>ALT002</t>
  </si>
  <si>
    <t>ALA001</t>
  </si>
  <si>
    <t>ALA002</t>
  </si>
  <si>
    <t>ALA003</t>
  </si>
  <si>
    <t>ALE002</t>
  </si>
  <si>
    <t>ALE003</t>
  </si>
  <si>
    <t>ALE004</t>
  </si>
  <si>
    <t>ALE005</t>
  </si>
  <si>
    <t>ALE006</t>
  </si>
  <si>
    <t>ALE007</t>
  </si>
  <si>
    <t>ALE009</t>
  </si>
  <si>
    <t>ALE010</t>
  </si>
  <si>
    <t>TRAMITE</t>
  </si>
  <si>
    <t>ALE011</t>
  </si>
  <si>
    <t>ALE012</t>
  </si>
  <si>
    <t>TOTAL DE OBRA DE PAVIMENTACIÓN INTEGRAL</t>
  </si>
  <si>
    <t>SCJ006</t>
  </si>
  <si>
    <t>PAT007</t>
  </si>
  <si>
    <t>PAT008</t>
  </si>
  <si>
    <t>TOTAL</t>
  </si>
  <si>
    <t>M2</t>
  </si>
  <si>
    <t>FIDEICOMISO DE OBRAS DE</t>
  </si>
  <si>
    <t>INFRAESTRUCTURA SOCIAL DE LOS CABOS</t>
  </si>
  <si>
    <t>LOTE</t>
  </si>
  <si>
    <t>PAP001</t>
  </si>
  <si>
    <t>PAP002</t>
  </si>
  <si>
    <t>PAP003</t>
  </si>
  <si>
    <t>PAP005</t>
  </si>
  <si>
    <t>CPM.001</t>
  </si>
  <si>
    <t>CPM.002</t>
  </si>
  <si>
    <t>TOPE</t>
  </si>
  <si>
    <t>ALE013</t>
  </si>
  <si>
    <t>PAGO</t>
  </si>
  <si>
    <t>ALE014</t>
  </si>
  <si>
    <t>ALE015</t>
  </si>
  <si>
    <t>SAT003</t>
  </si>
  <si>
    <t>PAS009</t>
  </si>
  <si>
    <t>SAT005B</t>
  </si>
  <si>
    <t>SPV008</t>
  </si>
  <si>
    <t>PAS011</t>
  </si>
  <si>
    <t>STA020</t>
  </si>
  <si>
    <t>PAVIMENTACIÓN DE CONCRETO HIDRÁULICO, BANQUETAS, GUARNICIONES, CONSTRUCCIÓN DE REDES DE AGUA POTABLE Y DRENAJE, SEÑALIZACIÓN VERTICAL-HORIZONTAL Y ALUMBRADO PÚBLICO</t>
  </si>
  <si>
    <t>STM005</t>
  </si>
  <si>
    <t>STM006</t>
  </si>
  <si>
    <t>SAT005</t>
  </si>
  <si>
    <t>STA021</t>
  </si>
  <si>
    <t>STA022</t>
  </si>
  <si>
    <t>STA023</t>
  </si>
  <si>
    <t>STA024</t>
  </si>
  <si>
    <t>STA025</t>
  </si>
  <si>
    <t>SCJ001</t>
  </si>
  <si>
    <t>PAP004</t>
  </si>
  <si>
    <t>PAP006</t>
  </si>
  <si>
    <t>STA026</t>
  </si>
  <si>
    <t>STA027</t>
  </si>
  <si>
    <t>PAT010</t>
  </si>
  <si>
    <t>PAS010</t>
  </si>
  <si>
    <r>
      <t xml:space="preserve">CALLE </t>
    </r>
    <r>
      <rPr>
        <b/>
        <sz val="10"/>
        <rFont val="Arial"/>
        <family val="2"/>
      </rPr>
      <t>LOS LAURELES</t>
    </r>
    <r>
      <rPr>
        <sz val="10"/>
        <rFont val="Arial"/>
        <family val="2"/>
      </rPr>
      <t xml:space="preserve"> ENTRE CALLE BUENA VISTA Y CALLE PAREDONES, EN LA COLONIA ARCOS DEL SOL, DE CABO SAN LUCAS, MUNICIPIO DE LOS CABOS, BAJA CALIFORNIA SUR.</t>
    </r>
  </si>
  <si>
    <t>SPV001.</t>
  </si>
  <si>
    <t>SPV003.</t>
  </si>
  <si>
    <t>COCHERA</t>
  </si>
  <si>
    <t>BANQUETA</t>
  </si>
  <si>
    <t>GUARNICIÓN</t>
  </si>
  <si>
    <t>GUARNICIÓN/C.</t>
  </si>
  <si>
    <t>SUBTOTAL</t>
  </si>
  <si>
    <t>PAB003</t>
  </si>
  <si>
    <t>PAG002</t>
  </si>
  <si>
    <t>PAG003</t>
  </si>
  <si>
    <t>GUARNICIÓN/R.</t>
  </si>
  <si>
    <t>BASE HIDRAULICA</t>
  </si>
  <si>
    <t>SUB-RASANTE</t>
  </si>
  <si>
    <t>ÁREA DE TERRAPLEN</t>
  </si>
  <si>
    <t>EXCAVACIÓN</t>
  </si>
  <si>
    <t>ÁREA</t>
  </si>
  <si>
    <t>SUBTOTAL 0+</t>
  </si>
  <si>
    <t>SUBTOTAL 1+</t>
  </si>
  <si>
    <t>TOTAL ACUM.</t>
  </si>
  <si>
    <t>PAJ002</t>
  </si>
  <si>
    <t>PZA X M2</t>
  </si>
  <si>
    <t>RAMPA</t>
  </si>
  <si>
    <t>JARDINERA</t>
  </si>
  <si>
    <t xml:space="preserve">   RED DE AGUA POTABLE</t>
  </si>
  <si>
    <t xml:space="preserve">      TERRACERÍAS</t>
  </si>
  <si>
    <t xml:space="preserve">                  EXCAVACIÓN POR MEDIOS MECÁNICOS, EN ZANJAS, EN TERRENO CON CLASIFICACIÓN II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</si>
  <si>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 xml:space="preserve">                  EXCAVACIÓN POR MEDIOS MANUALES, EN ZANJAS, EN TERRENO CON CUALQUIER CLASIFICACIÓN Y PROFUNDIDAD EN PRESENCIA DE AGUA O EN SECO, RETIRO DEL MATERIAL HASTA 20M DE DISTANCIA HORIZONTAL, EL PRECIO UNITARIO INCLUYE: TRAZO Y NIVELACION, EQUIPO DE BOMBEO PARA ACHIQUE, OBRAS DE PROTECCIÓN DE TALUDES DE ZANJA, TRASPALEO, SEÑALAMIENTO PREVENTIVO, AFINE DE TALUDES Y FONDO DE ZANJA, LIMPIEZA, LA MANO DE OBRA, EQUIPO Y HERRAMIENTA NECESARIOS PARA LA CORRECTA EJECUCIÓN DE LOS TRABAJOS. PUOT.</t>
  </si>
  <si>
    <t xml:space="preserve">                  EXCAVACIÓN POR MEDIOS MECÁNICOS, EN ZANJAS, EN TERRENO CON CLASIFICACIÓN III Y PROFUNDIDAD EN PRESENCIA DE AGUA O EN SECO, RETIRO DEL MATERIAL HASTA 20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</si>
  <si>
    <t xml:space="preserve">                  PLANTILLA COMPACTADA CON EQUIPO MECÁNICO DE 10CM DE ESPESOR EN ZANJAS, CON MATERIAL SELECCIONADO PRODUCTO DE SELECCIONADO PRODUCTO DE  DE BANCO LIBRE DE BOLEO MAYOR DE 3". INCLUYE:  TRAZO Y NIVELACION, CRIBADO DEL MATERIAL, ACARREOS DENTRO DE LA OBRA, INCORPORACIÓN DE HUMEDAD, COMPACTACIÓN DEL 85% PROCTOR, MANO DE OBRA, , HERRAMIENTA Y EQUIPO NECESARIO.</t>
  </si>
  <si>
    <t xml:space="preserve">                  RELLENO COMPACTADO CON EQUIPO MECÁNICO MANUAL EN CAPAS DE 20CM EN CEPA, CON MATERIAL SELECCIONADO PRODUCTO DE LA EXCAVACIÓN, LIBRE DE BOLEO MAYOR DE 3", COMPACTADO AL 90% PROCTOR. INCLUYE: TRAZO Y NIVELACIÓN, MATERIAL, ACARREOS DENTRO DE LA OBRA, INCORPORACIÓN DE HUMEDAD, MANO DE OBRA, PRUEBAS DE COMPACTACIÓN, HERRAMIENTA Y EQUIPO NECESARIO.</t>
  </si>
  <si>
    <t xml:space="preserve">                  RELLENO COMPACTADO CON EQUIPO MECÁNICO MANUAL EN CAPAS DE 20CM EN CEPA, CON MATERIAL SELECCIONADO PRODUCTO DE BANCO DE MATERIALES DE LA ZONA, LIBRE DE BOLEO MAYOR DE 3", COMPACTADO AL 90% PROCTOR. INCLUYE:  TRAZO Y NIVELACION, MATERIAL, ACARREOS DENTRO DE LA OBRA, INCORPORACIÓN DE HUMEDAD, MANO DE OBRA, PRUEBAS DE COMPACTACION, HERRAMIENTA Y EQUIPO NECESARIO.</t>
  </si>
  <si>
    <t xml:space="preserve">                  RELLENO A VOLTEO CON EQUIPO MECÁNICO EN CAPAS, CON MATERIAL SELECCIONADO PRODUCTO DE LA EXCAVACIÓN (CRIBADO POR LA MALLA DE 2 1/2") LIBRE DE BOLEO MAYOR DE 3", INCLUYE: CRIBADO DEL MATERIAL, ACARREOS DENTRO DE LA OBRA, MANO DE OBRA, HERRAMIENTA Y EQUIPO NECESARIO.</t>
  </si>
  <si>
    <t xml:space="preserve">                  CARGA Y RETIRO DE MATERIAL MIXTO, SOBRANTE NO UTILIZABLE PRODUCTO DE LA EXCAVACION FUERA DE LA OBRA HASTA RELLENO SANITARIO, HASTA EL LUGAR INDICADO POR SUPERVISION, INCLUYE: ACARREOS DENTRO DE LA OBRA, MANO DE OBRA, HERRAMIENTA Y EQUIPO NECESARIO.</t>
  </si>
  <si>
    <t xml:space="preserve">      TUBERÍA Y PIEZAS ESPECIALES</t>
  </si>
  <si>
    <t xml:space="preserve">                  TUBERÍA DE PVC. HIDRÁULICO ANGER (RD-32.5) DE 3" (76 MM) DE DIÁMETRO. INCLUYE: SUMINISTRO, INSTALACIÓN, JUNTEO, LIMPIEZA, PRUEBA HIDRÁULICA, SONDEO PARA LA LOCALIZACIÓN DE TUBERÍA, REPARACIÓN PROVISIONAL DE INSTALACIONES EXISTENTES, MATERIALES, MANO DE OBRA Y HERRAMIENTA, P.U.O.T.</t>
  </si>
  <si>
    <t xml:space="preserve">                  SUMINISTRO E INSTALACIÓN VALVULA DE Fo.Fo. BRIDADA TIPO COMPUERTA VASTAGO FIJO DE 3" DE DIAMETRO. INCLUYE: EXTREMIDAD CAMPANA, EXTREMIDAD ESPIGA, COPLE DE REPARACION, EMPAQUES DE NEOPRENO Y TORNILLERIA NECESARIA,MANIOBRAS, INSTALACION, LIMPIEZA, PRUEBA HIDRAULICA, MANO DE OBRA Y  HERRAMIENTA.</t>
  </si>
  <si>
    <t>STA004</t>
  </si>
  <si>
    <t xml:space="preserve">                  SUMINISTRO E INSTALACIÓN DE TEE DE PVC DE 3" X 3" DE DIÁMETRO. INCLUYE: MANIOBRAS, INSTALACIÓN, LIMPIEZA, PRUEBA HIDRÁULICA, MANO DE OBRA Y HERRAMIENTA.</t>
  </si>
  <si>
    <t xml:space="preserve">                  SUMINISTRO E INSTALACIÓN DE REDUCCIÓN ESPIGA DE PVC DIÁMETRO 76 X 102 MM. (2" X 3") DE DIÁMETRO. INCLUYE: MANIOBRAS, INSTALACIÓN, LIMPIEZA, PRUEBA HIDRÁULICA, MANO DE OBRA Y HERRAMIENTA.</t>
  </si>
  <si>
    <t xml:space="preserve">                  SUMINISTRO E INSTALACIÓN DE CODO DE PVC. 22° 30' X 3" DE DIÁMETRO. INCLUYE: MANIOBRAS, INSTALACIÓN, LIMPIEZA, PRUEBA HIDRÁULICA, MANO DE OBRA Y HERRAMIENTA.</t>
  </si>
  <si>
    <t xml:space="preserve">                  SUMINISTRO E INSTALACIÓN DE CODO DE PVC. 90° X 3" DE DIÁMETRO. INCLUYE: MANIOBRAS, INSTALACIÓN, LIMPIEZA, PRUEBA HIDRÁULICA, MANO DE OBRA Y HERRAMIENTA.</t>
  </si>
  <si>
    <t xml:space="preserve">                  SUMINISTRO E INSTALACIÓN DE TAPÓN CAMPANA PVC. 3" DE DIÁMETRO. INCLUYE: MANIOBRAS, INSTALACIÓN, LIMPIEZA, PRUEBA HIDRÁULICA, MANO DE OBRA Y HERRAMIENTA.</t>
  </si>
  <si>
    <t>STA007.</t>
  </si>
  <si>
    <t xml:space="preserve">                  SUMINISTRO Y COLOCACIÓN DE MARCO CON TAPA DE FO.FO. DE 60X60 CMS. CON PESO DE 75 KG. CON LEYENDA DE AGUA POTABLE. INCLUYE: MANIOBRAS, ACARREOS, MATERIAL, MANO DE OBRA Y HERRAMIENTA.</t>
  </si>
  <si>
    <t xml:space="preserve">                  SUMINISTRO Y COLOCACIÓN DE CONTRAMARCO SENCILLO DE 0.90 MTS. CON CANAL DE 4" DE PERALTE. INCLUYE: MANIOBRAS, ACARREOS, MATERIAL, MANO DE OBRA Y HERRAMIENTA.</t>
  </si>
  <si>
    <t xml:space="preserve">                  SUMINISTRO E INSTALACIÓN DE COPLE DE REPARACIÓN DE PVC. 3" DE DIÁMETRO. INCLUYE: MANIOBRAS, INSTALACIÓN, LIMPIEZA, PRUEBA HIDRÁULICA, MANO DE OBRA Y HERRAMIENTA.</t>
  </si>
  <si>
    <t xml:space="preserve">      TOMAS DOMICILIARIAS</t>
  </si>
  <si>
    <t xml:space="preserve">                  TOMA DE AGUA POTABLE DE 2"X1/2" CON TUBO KITEC DE 1/2" DE DIÁMETRO. INCLUYE: ABRAZADERA DE PVC TIPO-II. C/VÁLVULA DE INSER.Y SACABOCADO INTEGRADO FLOTAP DE 3"X3/4", REDUCCIÓN DE 3/4" A 1/2", INSERTOS Y CONECTORES PARA KITEC, TUBO KITEC DE 1/2" DE DIAM. VÁLVULA DE ÁNGULO TIPO BOLA, VÁLVULA MUNICIPAL DE BLOQUEO SENCILLO, CAJA DE PROTECCIÓN PARA LLAVE DE BANQUETA TIPO BOTA LARGA FO.FO. (EN LA PARTE SUPERIOR DE 17X15 CM Y BASE DE 19X11 CM) POR 32.5 CM DE ALTURA COLOCADA SOBRE PLANTILLA DE MORTERO DE CEMENTO-ARENA 1:3 DE 6 CMS. DE ESPESOR, PREVIO EL NIVELADO Y COMPACTACIÓN DEL TERRENO NATURAL. MATERIALES, MANO DE OBRA Y HERRAMIENTA. PARA RED DE AGUA POTABLE DE PVC HIDRÁULICO DE 3" (76 MM) DE DIÁMETRO. SONDEOS PARA LOCALIZACIÓN DE LA TOMA, DEMOLICIONES NECESARIAS PARA SU INSTALACIÓN, REPARACIÓN PROVISIONAL DE TOMA DOMICILIARIA; INTERCONEXIONES EN TUBO DE COBRE, MANGUERA HIDRÁULICA Y/O PVC. HIDRÁULICO CED. 40 SEGÚN SEA EL CASO. P.U.O.T. (LONGITUD DE 12.00 MTS, LARGA); INCLUYE EXCAVACIÓN, PLANTILLA, RELLENOS; Y TODO LO NECESARIO PARA SU CORRECTA INSTALACIÓN.</t>
  </si>
  <si>
    <t xml:space="preserve">                  TOMA DE AGUA POTABLE DE 2"X1/2" CON TUBO KITEC DE 1/2" DE DIÁMETRO. INCLUYE: ABRAZADERA DE PVC TIPO-II. C/VÁLVULA DE INSER.Y SACABOCADO INTEGRADO FLOTAP DE 3"X3/4", REDUCCIÓN DE 3/4" A 1/2", INSERTOS Y CONECTORES PARA KITEC, TUBO KITEC DE 1/2" DE DIAM. VÁLVULA DE ÁNGULO TIPO BOLA, VÁLVULA MUNICIPAL DE BLOQUEO SENCILLO, CAJA DE PROTECCIÓN PARA LLAVE DE BANQUETA TIPO BOTA LARGA FO.FO. (EN LA PARTE SUPERIOR DE 17X15 CM Y BASE DE 19X11 CM) POR 32.5 CM DE ALTURA COLOCADA SOBRE PLANTILLA DE MORTERO DE CEMENTO-ARENA 1:3 DE 6 CMS. DE ESPESOR, PREVIO EL NIVELADO Y COMPACTACIÓN DEL TERRENO NATURAL. MATERIALES, MANO DE OBRA Y HERRAMIENTA. PARA RED DE AGUA POTABLE DE PVC HIDRÁULICO DE 3" (76 MM) DE DIÁMETRO. SONDEOS PARA LOCALIZACIÓN DE LA TOMA, DEMOLICIONES NECESARIAS PARA SU INSTALACIÓN, REPARACIÓN PROVISIONAL DE TOMA DOMICILIARIA; INTERCONEXIONES EN TUBO DE COBRE, MANGUERA HIDRÁULICA Y/O PVC. HIDRÁULICO CED. 40 SEGÚN SEA EL CASO. P.U.O.T. (LONGITUD DE 6.00 MTS, CORTA); INCLUYE EXCAVACIÓN, PLANTILLA, RELLENOS; Y TODO LO NECESARIO PARA SU CORRECTA INSTALACIÓN.</t>
  </si>
  <si>
    <t xml:space="preserve">      CAJAS DE OPERACIÓN DE VÁLVULAS</t>
  </si>
  <si>
    <t xml:space="preserve">                  CONSTRUCCIÓN DE CAJA DE OPERACIÓN DE VÁLVULA TIPO 1 DE (0.98 X 0.98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DÍAS, ARMADA CON VARILLA DE 1/2" @ 20 CMS., EN AMBOS SENTIDOS, APLANADO INTERIOR, ACABADO PULIDO CON MORTERO C-A 1:3 CIMBRA, DESCIMBRADO, COLOCACIÓN DE MARCO Y TAPA DE 50 X 50 CMS DE FO.FO. EXCAVACIONES Y RELLENOS. (INTERCONEXIONES A REDES DE DISTRIBUCIÓN).</t>
  </si>
  <si>
    <t xml:space="preserve">                  INTERCONEXIÓN DE TUBERÍA DE AGUA POTABLE; INCLUYE: MATERIALES, HERRAMIENTA, MANO DE OBRA, EQUIPO Y PRUEBAS.</t>
  </si>
  <si>
    <t xml:space="preserve">                  CONSTRUCCIÓN DE ATRAQUES DE CONCRETO F´C=200 KG/CM2 T.M.A. 3/4" REV. NORMAL. ELABORADO EN OBRA EN UN VOL. DE 0.027 M3 DE CONCRETO/ATRAQUE. INCLUYE: ELABORACION, COLADO Y VIBRADO DE CONCRETO, CIMBRADO Y DESCIMBRADO, MATERIALES, MANO DE OBRA, HERRAMIENTA Y EQUIPO NECESARIO.</t>
  </si>
  <si>
    <t xml:space="preserve">   RED DE ALCANTARILLADO</t>
  </si>
  <si>
    <t xml:space="preserve">       TERRACERÍAS</t>
  </si>
  <si>
    <t xml:space="preserve">                  TUBERIA DE PVC SANITARIO CON COPLE INTEGRAL (SRD-35) DE 8" PVC DE DIAMETRO.  INCLUYE: SUMINISTRO DE TUBO, MATERIAL, MANIOBRAS, EQUIPO PARA TAPONAMIENTO, CONEXION DE TUBO A POZOS DE VISITA,  MANO DE OBRA Y HERRAMIENTA, REPARACION PROVISIONAL DE DESCARGAS DOMICILIARIAS, SONDEO PARA LA LOCALIZACION DE TUBERIA, REPARACIÓN PROVISIONAL DE INSTALACIONES EXISTENTES, PRUEBAS A TUBERÍA, P.U.O.T.</t>
  </si>
  <si>
    <t xml:space="preserve">                  CONSTRUCCIÓN DE DESCARGA SANITARIA DE 6" DE DIAMETRO (SRD-35)  A COLECTOR DE 8" DE DIAMETRO EN PVC (SRD-35) . INCLUYE: SUMINISTRO Y COLOCACIÓN DE TUBERÍA, CODO DE 45º x 6" , SILLETA DE PVC DE 8"X6", ACOSTILLADOS, RELLENOS, PRUEBAS DE COMPACTACION, Y TODO LO NECESARIO PARA SU CORRECTA EJECUCIÓN. (LONGITUD DE 6.00 MTS, LARGA).</t>
  </si>
  <si>
    <t xml:space="preserve">      REGISTRO SANITARIO</t>
  </si>
  <si>
    <t xml:space="preserve">                  CONSTRUCCION DE REGISTRO SANITARIO DE 40x60 CMS. Y HASTA 1.20 M DE PROFUNDIDAD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RENIVELACIÓN DE REGISTRO HASTA NIVEL Y PENDIENTE DE BANQUETA, MATERIALES, MANO DE OBRA Y HERRAMIENTA.</t>
  </si>
  <si>
    <t xml:space="preserve">      POZOS DE VISITA</t>
  </si>
  <si>
    <t xml:space="preserve">                  RENIVELACIÓN DE POZO VISITA TIPO COMÚN HASTA 1.70 MTS. DE PROFUNDIDAD INTERIOR, INCLUYE: EXCAVACIÓN, RELLENO COMPACTADO AL 85% EN CAPAS DE 20 CMS, PLANTILLA DE CONCRETO F'C=150 KG/CM2 DE 8 CMS. DE ESPESOR, MURO DE CUÑA JUNTEADO CON MORTERO CEMENTO-ARENA 1:3, APLANADO INTERIOR PULIDO, ESCALERA METÁLICA, MATERIALES, MANO DE OBRA Y HERRAMIENTA.</t>
  </si>
  <si>
    <t xml:space="preserve">                  CONSTRUCCIÓN DE POZO VISITA TIPO COMÚN DE HASTA 1.35 MTS. DE PROFUNDIDAD INTERIOR, INCLUYE: EXCAVACIÓN, RELLENO COMPACTADO AL 85% EN CAPAS DE 20 CMS, PLANTILLA DE CONCRETO F'C=150 KG/CM2 DE 8 CMS. DE ESPESOR, MURO DE CUÑA JUNTEADO CON MORTERO CEMENTO-ARENA 1:4, APLANADO INTERIOR PULIDO, ESCALERA METÁLICA, MATERIALES, MANO DE OBRA Y HERRAMIENTA. (NO INCLUYE BROCAL DE FO.FO.).</t>
  </si>
  <si>
    <t xml:space="preserve">                  CONSTRUCCIÓN DE POZO VISITA TIPO COMÚN DE HASTA 1.75 MTS. DE PROFUNDIDAD INTERIOR, INCLUYE: EXCAVACIÓN, RELLENO COMPACTADO AL 85% EN CAPAS DE 20 CMS, PLANTILLA DE CONCRETO F'C=150 KG/CM2 DE 8 CMS. DE ESPESOR, MURO DE CUÑA JUNTEADO CON MORTERO CEMENTO-ARENA 1:4, APLANADO INTERIOR PULIDO, ESCALERA METÁLICA, MATERIALES, MANO DE OBRA Y HERRAMIENTA. (NO INCLUYE BROCAL DE FO.FO.).</t>
  </si>
  <si>
    <t xml:space="preserve">                  SUMINISTRO Y COLOCACIÓN DE BROCAL DE Fo.Fo. CIEGO TIPO MEDIANO PARA POZO DE VISITA,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t>
  </si>
  <si>
    <t xml:space="preserve">                  INTERCONEXIÓN DE NUEVA RED DE DRENAJE A RED EXISTENTE. INCLUYE: MATERIAL, MANO DE OBRA Y SUMINISTRO E INSTALACIÓN DE TUBO.</t>
  </si>
  <si>
    <t xml:space="preserve">   PAVIMENTO CON CONCRETO HIDRÁULICO</t>
  </si>
  <si>
    <t xml:space="preserve">      PRELIMINARES</t>
  </si>
  <si>
    <t xml:space="preserve">                  CORTE, PODA, DESENRAICE Y/O REUBICACION SEGÚN SEA EL CASO DE ARBOLES DE DIMENSIONES VARIABLES, PALMERAS UBICADAS EN AREA DE BANQUETAS Y/O VIALIDAD EXISTENTE, MEDIANTE  MEDIOS MANUALES. INCLUYE: BANQUEO, RETIRO, MOVIMIENTOS, TRASLADOS, MANTENIMIENTO, PODA, CONSERVACIÓN DE LAS PLANTAS QUE SE RESCATEN PARA SU POSTERIOR REUBICACIÓN, MANO DE OBRA, HERRAMIENTA Y EQUIPO NECESARIO PARA SU RETIRO Y MANTENIMIENTO EN UNA ÁREA PROPIA PARA SU CUIDADO MIENTRAS SE EJECUTAN LOS TRABAJOS Y REPLANTEO POSTERIOR A LA TERMINACIÓN DE LOS TRABAJOS DE OBRA CIVIL Y TODO LO NECESARIO PARA SU CORRECTA CONSERVACIÓN Y MANTENIMIENTO Y PUESTA FINAL EN EL ÁREA ASIGNADA ASIGNADA POR SUPERVISION. P.U.O.T.</t>
  </si>
  <si>
    <t xml:space="preserve">                  DEMOLICION DE GUARNICIONES DE CONCRETO EXISTENTES POR ENCONTRARSE EN MALAS CONDICIONES Y/O NO DAR LOS NIVELES DE PROYECTO. INCLUYE: CARGA Y RETIRO DENTRO DEL PRIMER KILOMETRO, LA MANO DE OBRA, HERRAMIENTA Y EQUIPO NECESARIO. P.U.O.T.</t>
  </si>
  <si>
    <t xml:space="preserve">                  DEMOLICION DE BANQUETAS Y/O RAMPAS EN COCHERAS DE CONCRETO EXISTENTES POR ENCONTRARSE EN MALAS CONDICIONES Y/O NO DAR LOS NIVELES DE PROYECTO . INCLUYE: CORTE CON CORTADORA DE DISCO, LIMPIEZA, CARGA Y RETIRO DENTRO DEL PRIMER KILOMETRO, LA MANO DE OBRA, HERRAMIENTA Y EQUIPO NECESARIO. P.U.O.T.</t>
  </si>
  <si>
    <t xml:space="preserve">                  DEMOLICIÓN DE CONCRETO HIDRÁULICO EXISTENTE EN VIALIDADES DE HASTA 15 CM DE ESPESOR POR ENCONTRARSE EN MALAS CONDICIONES Y/O NO DAR LOS NIVELES DE PROYECTO. INCLUYE: CORTE CON CORTADORA DE DISCO, LIMPIEZA, CARGA Y RETIRO DENTRO DEL PRIMER KILÓMETRO, LA MANO DE OBRA, HERRAMIENTA Y EQUIPO NECESARIO. P.U.O.T.</t>
  </si>
  <si>
    <t xml:space="preserve">                  RETIRO DE SEÑALAMIENTO VERTICAL. INCLUYE: CARGA Y RETIRO DEL MATERIAL NO UTILIZABLE  PRODUCTO DE LOS TRABAJOS HASTA EL LUGAR DESIGNADO POR SUPERVISION, ENTREGA DE LA PIEZA A LA AUTORIDAD COMPETENTE, LA MANO DE OBRA, HERRAMIENTA, EQUIPO Y MAQUINARIA NECESARIA PARA SU EFECTIVA EJECUCION. P.U.O.T.</t>
  </si>
  <si>
    <t xml:space="preserve">                  REUBICACIÓN DE POSTES DE C.F.E. Y/O TELMEX, SEGÚN SEA EL CASO. QUE SE ENCUENTRAN DENTRO DEL EJE DEL PROYECTO. INCLUYE LOS TRÁMITES ANTE LA C.F.E. Y TELMEX., CARGO DIRECTO POR EL COSTO DE MANO DE OBRA Y MATERIALES REQUERIDOS, FLETE A OBRA, ACARREOS, CORTES, COLOCACIÓN, CINTA AISLANTE, CINTA VULCANIZABLE, FIJACIÓN, DESINSTALACIONES DE CABLEADO Y CONEXIONES, MANIOBRAS DE CARGA Y TRANSPORTE A SU NUEVA UBICACIÓN, EQUIPO DE SEGURIDAD, INSTALACIONES ESPECÍFICAS, DEPRECIACIÓN Y DEMÁS CARGOS DERIVADOS DEL USO DE EQUIPO Y HERRAMIENTA, EN CUALQUIER NIVEL. LIMPIEZA Y RETIRO DE SOBRANTES FUERA DE OBRA.</t>
  </si>
  <si>
    <t xml:space="preserve">                  TRAZO Y NIVELACIÓN DE TERRACERÍAS EN VIALIDAD PRINCIPAL CALLES SECUNDARIAS Y EN BOCACALLES O MECHAS. AL AMPARO DE ESTE CONCEPTO EL CONTRATISTA DE ACUERDO A LOS PLANOS DE PROYECTO QUE LE SEAN SUMINISTRADOS, HARÁ EL TRAZO Y NIVELACIÓN CON EQUIPO DE TOPOGRAFÍA DE LOS EJES, LÍMITES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</si>
  <si>
    <t xml:space="preserve">                  EXCAVACIÓN POR MEDIOS MECÁNICOS EN TERRENO NATURAL PARA ELABORACIÓN DE CAJA, CON ESPESOR VARIABLE.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 SE HACE NOTAR QUE ESTE CONCEPTO INCLUYE LA CARGA Y ACARREO DEL MATERIAL DENTRO DEL PRIMER KILÓMETRO ADEMÁS DEBERÁ DE CONSIDERAR EN SU ANÁLISIS DE PRECIOS UNITARIOS EL ABUNDAMIENTO.</t>
  </si>
  <si>
    <t xml:space="preserve">                  ESCARIFICACIÓN Y CONFORMACIÓN DEL TERRENO NATURAL POR MEDIOS MECÁNICOS. EL CONCEPTO INCLUYE: TRAZO Y NIVELACIÓN, PAPEO, INCORPORACIÓN DE AGUA PARA HUMEDECER EL MATERIAL EN LAS PROPORCIONES ÓPTIMAS, COMPACTACIÓN POR MEDIOS MECÁNICOS AL 90 % DE ASSHTO STANDAR. SE CONSIDERARÁ UN ESPESOR DE 0.20 METROS, PARA PARA FINES DE VERIFICACIÓN DE COMPACTACIONES. SE MEDIRÁ EN METROS CUADRADOS CON APROXIMACIÓN DE DOS DECIMALES, SIEMPRE Y CUANDO CUMPLA CON LAS LÍNEAS Y NIVELES DE PROYECTO Y/O A LAS INDICACIONES DEL INGENIERO.</t>
  </si>
  <si>
    <t>PAT009-1</t>
  </si>
  <si>
    <t xml:space="preserve">                  RELLENO COMPACTADO PARA FORMAR LA CAPA SUB-RASANTE CON MATERIAL PRODUCTO DE LOS CORTES DE 30 CM. DE ESPESOR. ESTE CONCEPTO INCLUYE: EL HOMOGENEIZADO DEL MATERIAL, LA INCORPORACIÓN DEL AGUA NECESARIA, PAPEÓ O RETIRO DE SOBRE TAMAÑOS MAYORES DE 3", EL TENDIDO Y COMPACTADO CON EQUIPO HASTA LOS NIVELES DE PROYECTO. COMPACTADO AL 95% DE LA PRUEBA AASHTO MODIFICADA, EN GENERAL DEBERÁ CUMPLIR CON LAS NORMAS DE LA S. C. T.N·CMT·1·03/21 Y N-CMT-4-02-0001/04 PARA SUBRASANTES. SE MEDIRÁ EN METROS CÚBICOS CON APROXIMACIÓN DE DOS DECIMALES PARA LOS TRAMOS QUE CUMPLAN CON ESTAS ESPECIFICACIONES Y SEAN ACEPTADOS POR EL INGENIERO.</t>
  </si>
  <si>
    <t xml:space="preserve">                  FORMACIÓN DE TERRAPLENES CON MATERIAL PRODUCTO DE LOS CORTES EN CAPAS DE 20 CM DE ESPESOR. ESTE CONCEPTO INCLUYE: EL HOMOGENEIZADO DEL MATERIAL, LA INCORPORACIÓN DEL AGUA NECESARIA, PAPEÓ O RETIRO DE SOBRE TAMAÑOS MAYORES DE 3", EL TENDIDO Y COMPACTADO CON EQUIPO HASTA LOS NIVELES DE PROYECTO. COMPACTADO AL 95% DE LA PRUEBA AASHTO MODIFICADA, EN GENERAL DEBERÁ CUMPLIR CON LAS NORMAS DE LA S. C. T.; N·CMT·1·01/21 Y N·CTR·CAR·1·01·009/16 PARA TERRAPLENES. SE MEDIRÁ EN METROS CÚBICOS CON APROXIMACIÓN DE DOS DECIMALES PARA LOS TRAMOS QUE CUMPLAN CON ESTAS ESPECIFICACIONES Y SEAN ACEPTADOS POR EL INGENIERO.</t>
  </si>
  <si>
    <t xml:space="preserve">                  RIEGO DE IMPREGNACIÓN. DESPUÉS QUE ESTÉ SUFICIENTEMENTE SECA LA CAPA SUPERFICIAL DE SUBBASE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CATIÓNICA DE ROMPIMIENTO LENTO O SUPER ESTABLE, A RAZÓN DE 1.0 LITROS POR METRO CUADRADO, APLICADO EN CALIENTE CON PETROLIZADORA MECÁNICA. EL PROCESO CONSTRUCTIVO Y EL PRODUCTO ASFÁLTICO UTILIZADOS DEBERÁN CUMPLIR CON LA NORMA N·CTR·CAR·1·04·004/00 DE S. C. T. ADEMÁS DEBERÁ CONSIDERAR POREO CON ARENA LIMPIA DE ARROYO.</t>
  </si>
  <si>
    <t xml:space="preserve">                  ACARREO DE MATERIAL MIXTO PRODUCTO DE LAS EXCAVACIONES, DEMOLICIONES Y ESCOMBRO KILÓMETROS SUBSECUENTES. SE CUANTIFICARÁ Y MEDIRÁ DE ACUERDO A LOS VOLÚMENES DE PROYECTO, EL CONTRATISTA DEBERÁ INCLUIR EN SUS ANÁLISIS DE PRECIOS UNITARIOS EL ABUNDAMIENTO. LA UNIDAD DE MEDIDA ES EL M3-KM.</t>
  </si>
  <si>
    <t xml:space="preserve">      PAVIMENTACIÓN</t>
  </si>
  <si>
    <t xml:space="preserve">                  COLOCACIÓN DE CONCRETO HIDRÁULICO PREMEZCLADO MR42 KG/CM2 DE FRAGUADO A 14 DÍAS, AUTOCURABLE HIDRATIUM O SIMILAR, T.M.A. DE 1 1/2"". REV. DE 8 (± 2.0 CM.), MUESTREO EN OBRA, CEMENTO TIPO CPC40. SEGÚN NORMA NMX-C-414, AGREGADO GRUESO TRITURADO Y ARENA DE RIO. ELABORADO Y DOSIFICADO POR PESO EN PLANTA, EXTENDIDO EN LOSAS PARA PAVIMENTACIÓN CON ESPESOR DE 15 CM,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AVIÓN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MÍNIMA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SEGÚN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EL SUMINISTRO DEL CONCRETO PREMEZCLADO SERÁ POR PARTE DEL FOIS CONFORME AL PROGRAMA DE OBRA PROGRAMA DE OBRA QUE ENVIÉ CON 48HRS. (COLADOS DIURNOS). NOTA: EL LICITANTE DEBERÁ DE CONSIDERAR LAS PRUEBAS DE LABORATORIO RESPECTIVAS, EFECTUADAS POR UN LABORATORIO EXTERNO AL MISMO Y PRESENTARSE AL MOMENTO DE REALIZAR EL TRÁMITE PARA EL PAGO DE ESTIMACIONES), INCLUYE: LIMPIEZA GENERAL (FINA Y GRUESA). VER ESPECIFICACIONES PARTICULARES Y APEGARSE A LAS NORMAS DE LA SCT. VIGENTES.</t>
  </si>
  <si>
    <t xml:space="preserve">                  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</si>
  <si>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 xml:space="preserve">                  CONSTRUCCIÓN DE REDUCTOR DE VELOCIDAD (TOPE) DE CONCRETO EN ÁREAS DE PAVIMENTO. INCLUYE: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RALLADO CON PEINE METÁLICO Y ARMÓNICO AL COLADO DE LA LOSA DE RODAMIENTO , CORTE EN DONDE CORRESPONDA CON LA MODULACIÓN DE LAS LOSAS ADYACENTES Y EL SELLADO DE LAS JUNTAS CON CINTA DE RESPALDO Y SELLADOR AUTONIVELANTE. NO SE ACEPTARÁN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t>
  </si>
  <si>
    <t xml:space="preserve">                  LIMPIEZA DE OBRA TERMINADA. INCLUYE: ACOPIO, CARGA, ACARREO DE MATERIALES Y ESCOMBRO PRODUCTO DE LOS TRABAJOS EJECUTADOS FUERA DE LA OBRA, HASTA EL SITIO AUTORIZADO, SEGÚN LO INDIQUE LA SUPERVISIÓN, LA MANO DE OBRA, HERRAMIENTA Y EQUIPO NECESARIO.</t>
  </si>
  <si>
    <t xml:space="preserve">      GUARNICIONES</t>
  </si>
  <si>
    <t xml:space="preserve">                  CONSTRUCCIÓN DE GUARNICIONES. SE CONSTRUIRÁN GUARNICIONES DE CONCRETO SIMPLE DE SECCIÓN TRAPEZOIDAL DE 15X20X30 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t>
  </si>
  <si>
    <t xml:space="preserve">                  CONSTRUCCIÓN DE GUARNICIONES PARA ACCESO A COCHERAS. SE CONSTRUIRÁN GUARNICIONES DE CONCRETO SIMPLE DE SECCIÓN TRAPECIO RECTANGULAR DE BASE 20CM, ALTURAS DE: 19CM Y 30CM,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t>
  </si>
  <si>
    <t xml:space="preserve">                  CONSTRUCCIÓN DE GUARNICIONES PARA ACCESO DE PERSONAS CON CAPACIDADES DIFERENTES. SE CONSTRUIRÁN GUARNICIONES DE CONCRETO SIMPLE DE SECCIÓN RECTANGULAR DE BASE 20CM, ALTURAS DE: 15CM,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t>
  </si>
  <si>
    <t xml:space="preserve">      BANQUETAS Y RAMPAS</t>
  </si>
  <si>
    <t xml:space="preserve">                  CONSTRUCCIÓN DE BANQUETAS Y/O RAMPAS PARA EL ACCESO DE PERSONAS CON CAPACIDADES DIFERENTES DE CONCRETO DE 8 CMS. DE ESPESOR. ARMADA CON MALLA-LACK 6X6-10/10 ACABADO PULIDO Y RAYADO TRANSVERSAL CON PEINE METÁLICO PARA DAR ACABADO ANTIDERRAPANTE, EN LOSAS DE 1.50M A 1.20M MÁXIMO DE ANCHO EN PROMEDIO, JUNTAS FRÍAS ACABADO CON VOLTEADOR. EL CONCRETO SERA F´C=200 KG/CM2. T.M.A. 3/4". REV. DE 8 A 10 CMS. PREMEZCLADO ELABORADO EN PLANTA. INCLUYE: COLADO, EXTENDIDO, VIBRADO Y ACARREOS DEL CONCRETO, SUMINISTRO Y APLICACIÓN DE CURACRETO EN COLOR BLANCO MARCA PASA O SIKA, CON EL EQUIPO ADECUADO, Y EN LA PROPORCIÓN INDICADA POR EL FABRICANTE, CIMBRA EN FRONTERAS, EXCAVACIÓN,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(NOTA: EL LICITANTE DEBERÁ DE CONSIDERAR LAS PRUEBAS DE LABORATORIO RESPECTIVAS, EFECTUADAS POR UN LABORATORIO EXTERNO AL MISMO Y PRESENTARSE AL MOMENTO DE REALIZAR EL TRÁMITE PARA EL PAGO DE ESTIMACIONES). EL SUMINISTRO DEL CONCRETO SERÁ POR PARTE DEL FOIS.</t>
  </si>
  <si>
    <t xml:space="preserve">                  CONSTRUCCIÓN DE RAMPAS EN COCHERAS DE 10 CM DE ESPESOR ARMADA CON MALLA-LACK 6X6-10/10. EN ZONA DE RAMPAS DE COCHERAS, ACABADO PULIDO Y RAYADO ESCOBILLADO, EN LOSAS DE SECCIÓN EN LOSAS DE SECCIÓN VARIABLE, JUNTAS FRÍAS ACABADO CON VOLTEADOR. EL CONCRETO SUMINISTRADO POR EL CONTRATISTA SERÁ DE UNA RESISTENCIA F'C= 200 KG/CM2 T.M.A. 3/4". REV. DE 8 A 10 CM PREMEZCLADO ELABORADO EN PLANTA, INCLUYE: SUMINISTRO DEL CONCRETO, COLADO, EXTENDIDO, VIBRADO Y ACARREOS DEL CONCRETO, SUMINISTRO Y APLICACIÓN DE CURACRETO BASE AGUA CON EQUIPO DE ASPERSIÓN Y EN LA PROPORCIÓN Y ESPECIFICACIÓN QUE INDIQUE EL FABRICANTE, CIMBRA EN FRONTERAS, CORTES, RELLENOS, NIVELACIÓN, AFINE Y COMPACTACIÓN AL 95% EN UN ESPESOR DE 15 CM., ACARREOS DE LOS MATERIALES DENTRO DE LA OBRA, LIMPIEZA GENERAL ANTES Y DESPUÉS DE CONCLUIDOS LOS TRABAJOS, TRAZO Y NIVELACIÓN, MATERIALES, MANO DE OBRA, HERRAMIENTA Y MANO DE OBRA NECESARIA. P.U.O.T.</t>
  </si>
  <si>
    <t xml:space="preserve">                  FABRICACIÓN DE RAMPAS PARA EL ACCESO DE PERSONAS CON CAPACIDADES DIFERENTES, DE CONCRETO DE 8 CMS DE ESPESOR, Y CON UNA PENDIENTE MÁXIMA DEL 8%, ACABADO PULIDO Y RAYADO TRANSVERSAL CON PEINE METÁLICO PARA DAR ACABADO ANTIDERRAPANTE, EN LOSAS DE 1.20 MTS. DE ANCHO COMO MÍNIMO. CON BORDES LATERALES DE 10 CMS, DE ALTURA Y 10 CMS. DE ANCHO DE CONCRETO, EN EL DESARROLLO LONGITUDINAL DE LA RAMPA, ACABADO EN ARISTAS CON VOLTEADOR. EL CONCRETO SUMINISTRADO POR EL CONTRATISTA SERÁ DE UNA RESISTENCIA F´C=200 KG/CM2. T.M.A. 3/4". REV. DE 8 A 10 CMS. PREMEZCLADO ELABORADO EN PLANTA. INCLUYE: SUMINISTRO, COLADO, EXTENDIDO, VIBRADO Y ACARREOS DEL CONCRETO, SUMINISTRO Y APLICACIÓN DE CURACRETO EN COLOR BLANCO MARCA PASA O SIKA, CON EL EQUIPO ADECUADO, Y EN LA PROPORCIÓN INDICADA POR EL FABRICANTE, CIMBRA EN FRONTERAS,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t>
  </si>
  <si>
    <t xml:space="preserve">      SUMINISTRO DE CONCRETO PREMEZCLADO</t>
  </si>
  <si>
    <t xml:space="preserve">                  SUMINISTRO DE CONCRETO PREMEZCLADO NORMAL A 28 DÍAS F`C=200 KG/CM2, PARA GUARNICIONES, BANQUETAS Y RAMPAS CON TAMAÑO MÁXIMO DEL AGREGADO DE 20M.M., TIRO DIRECTO CON REVENIMIENTO 10+- 2 CM, COLADOS HORARIO INDISTINTO. EL PRECIO INCLUYE LA FABRICACIÓN, EL TRASLADO, PORCENTAJE POR MERMA Y DESPERDICIOS POR PRODUCCIÓN, TRASLADO Y COLOCACIÓN EN DESTINO FINAL, MATERIALES, MANO DE OBRA, EQUIPO, HERRAMIENTA Y TODO LO NECESARIO PARA SU CORRECTA EJECUCIÓN P.U.O.T. DEBERÁ CONSIDERAR LAS PRUEBAS DE LABORATORIO NECESARIAS Y PRESENTARLAS AL REALIZAR LOS TRÁMITES PARA SU PAGO.</t>
  </si>
  <si>
    <t xml:space="preserve">                  SUMINISTRO DE CONCRETO HIDRÁULICO PREMEZCLADO PARA PAVIMENTACIÓN CON UN MÓDULO DE RUPTURA MR=42 KG/CM2. A LOS 14 DÍAS. T.M.A. 1 1/2" REVENIMIENTO DE 10 (± 2.5 ) CMS CON FIBRA DE POLIPROPILENO. DOSIFICADO POR PESO EN PLANTA DOSIFICADORA CON CAPACIDAD DE PRODUCCIÓN DE 50 M3 POR HORA. INCLUYE: CEMENTO PORTLAND COMPUESTO TIPO 30R SEGÚN NORMA NMX-C-414, AGREGADO GRUESO TRITURADO Y ARENA DE RIO; ELABORACIÓN, MEZCLADO Y ACARREO HASTA EL LUGAR DE LA OBRA CON UN MÍNIMO DE 5 CAMIONES REVOLVEDORA DE ACUERDO AL CICLO REQUERIDO (PARA EVITAR LA FORMACIÓN DE JUNTAS FRÍAS), MAQUINARIA Y EQUIPO NECESARIO PARA BOMBEO DEL CONCRETO (SI ES REQUERIDO POR EL CONTRATISTA), DEBERÁ INCLUIR ADEMÁS EN LA INTEGRACIÓN DEL PRECIO UNITARIO PORCENTAJE POR MERMA Y DESPERDICIOS POR PRODUCCIÓN, TRASLADO Y COLOCACIÓN EN DESTINO FINAL, MANO DE OBRA, HERRAMIENTA Y EQUIPO NECESARIO. CAPACIDAD INSTALADA PARA PRODUCIR Y SUMINISTRAR CONCRETO PREMEZCLADO CONFORME A PROGRAMA DE OBRA. (COLADOS HORARIO INDISTINTO.). P.U.O.T.</t>
  </si>
  <si>
    <t xml:space="preserve">      SEÑALIZACIÓN</t>
  </si>
  <si>
    <t xml:space="preserve">                  SUMINISTRO Y APLICACIÓN DE PINTURA VINILICA MARCA COMEX O SIMILAR EN COLOR BLANCO EN TRAMOS RECTOS Y ROJO EN CURVAS Y ACCESO A COCHERAS, A DOS MANOS EN GUARNICIONES DE CONCRETO. Incluye: Preparación de la superficie, Limpieza, Materiales, Mano de Obra y Herramienta.</t>
  </si>
  <si>
    <t xml:space="preserve">                  SUMINISTRO Y APLICACIÓN DE PINTURA REFLECTIVA Y MICROESFERAS EN RAYA DE 40CM DE ANCHO 2.00M DE LARGO EN CRUCE PEATONAL, TOPES, RAYA DE ALTO EN COLOR BLANCO O AMARILLO PARA PAVIMENTO, A DOS MANOS EN PAVIMENTO DE CONCRETO.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</si>
  <si>
    <t xml:space="preserve">                  SUMINSITRO Y APLICACIÓN DE PINTURA REFLECTIVA PARA TRAFICO Y MICROESFERA EN RAYA CENTRAL Y/O LATERAL SEPARADORA DE CARRILES CONTINUA Y DISCONTINUA DE 10 CM DE ANCHO EN COLOR AMARILLO Y/O BLANCO, A DOS MANOS PREVIAMENTE AUTORIZADO PARA SUPERFICIE EN PAVIMENTO.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</si>
  <si>
    <t xml:space="preserve">                  PINTADO DE FLECHA PARA SENTIDO DE CIRCULACIÓN EN SUPERFICIE DE RODAMIENTO EN DIMENSIONES DE 1.40M DE ANCHO Y 5.00M DE ALTO, EN COLOR BLANCO, A DOS MANOS CON PINTURA REFLECTIVA Y MICROESFERAS. ver detalle de diseño en plano de señalamiento vial SEN-01-1. Incluye: limpieza y preparación de la superficie, trazos necesarios, moldes, materiales, mano de obra, herramienta necesaria.</t>
  </si>
  <si>
    <t xml:space="preserve">                  PINTADO DE SÍMBOLO INTERNACIONAL PERSONAS CON CAPACIDADES DIFERENTES, A DOS MANOS EN DISEÑO Y DIMENSIONES SEGÚN LA NORMATIVIDAD VIGENTE (N.T.C. del reglamento de construcciones para el estado de b.c. sur), en rampas de acceso la figura y su contorno sera con pintura en color azul transito. Incluye: limpieza y preparación de la superficie, trazos necesarios, moldes, materiales, mano de obra, herramienta necesaria.</t>
  </si>
  <si>
    <t xml:space="preserve">                  SUMINISTRO Y APLICACIÓN DE PINTURA A DOS MANOS EN COLOR AZUL PANTONE NO. 294, SEGÚN LA NORMATIVIDAD VIGENTE (N.T.C. DEL REGLAMENTO DE CONSTRUCCIONES PARA EL ESTADO DE B.C.S.), EN RAMPAS DE ACCESO A PERSONAS CON CAPACIDADES DIFERENTES. INCLUYE: LIMPIEZA Y PREPARACIÓN DE LA SUPERFICIE, TRAZOS NECESARIOS, MATERIALES, MANO DE OBRA, HERRAMIENTA NECESARIA.</t>
  </si>
  <si>
    <t xml:space="preserve">                  SUMINISTRO Y COLOCACIÓN DE SEÑAL RESTRICTIVA SR-6 (ALTO)  EN LAMINA DE ALUMINIO DE 30 CM DE ACUERDO A ESPECIFICACIONES DE LA SCT.; Incluye: Trazo,limpieza,excavacio,colado,suministro y colocacion de poste y todos los materiales para su correcta ejecucion y colocacion, Mano de Obra y Herramienta.</t>
  </si>
  <si>
    <t xml:space="preserve">                  SUMINISTRO Y COLOCACIÓN DE SEÑAL RESTRICTIVA SR-9 (VELOCIDAD)  EN LAMINA DE ALUMINIO DE 30 CM DE ACUERDO A ESPECIFICACIONES DE LA SCT.; Incluye: Trazo,limpieza,excavacio,colado,suministro y colocacion de poste y todos los materiales para su correcta ejecucion y colocacion, Mano de Obra y Herramienta.</t>
  </si>
  <si>
    <t xml:space="preserve">                  SUMINISTRO Y COLOCACIÓN DE LETRERO INFORMATIVO GENERAL (CRUCE PEATONAL) DE 61X61 CM POR LADO DE ACUERDO A ESPECIFICACIONES DE LA SCT.; Incluye: Trazo, limpieza, excavación, colado, suministro y colocacion de poste y todos los materiales para su correcta ejecucion y colocacion, Mano de Obra y Herramienta.</t>
  </si>
  <si>
    <t xml:space="preserve">                  SUMINISTRO Y COLOCACIÓN DE LETRERO SII-6 INFORMATIVA GENERAL (NOMENCLATURA DE CALLES) EN LAMINA DE ALUMINIO DE 20X90 CM. ACABADO REFLEJANTE GRADO INGENIERIA CON IMPRESION Y FONDO REFLEJANTE COLOR AMARILLO CON LETRAS RECORTADAS EN VINIL EN COLOR NEGRO TIPO A DE ACUERDO A ESPECIFICACIONES DE SEMEX; Incluye: Trazo,limpieza,excavacio,colado,suministro y colocacion de poste y todos los materiales para su correcta ejecucion y colocacion, Mano de Obra y Herramienta.</t>
  </si>
  <si>
    <t xml:space="preserve">                  SUMINISTRO Y COLOCACIÓN DE BOLARDO DE CONCRETO F'C 200 KG/CM2, SECCIÓN DE 6" DE DIÁMETRO CON ALTURA DE 80CM Y ANCLAJE DE 20CM DE PROFUNDIDAD. EL PRECIO INCLUYE: ARMADO Y HABILITADO EN SITIO CON 2 VARILLAS CORRUGADA DE 1/2", CIMBRA DE TUBO DE PVC, PINTURA VINÍLICA COLOR BLANCO, DEMOLICIÓN DEL CONCRETO, PREPARACIÓN DEL SITIO, EXCAVACIÓN, RELLENO CON CONCRETO F'C 200 KG/CM2, MATERIALES Y TODO LO NECESARIO PARA SU CORRECTA EJECUCIÓN.</t>
  </si>
  <si>
    <t xml:space="preserve">      JARDINERÍA</t>
  </si>
  <si>
    <t xml:space="preserve">                  SUMINISTRO Y COLOCACIÓN DE ARBOL PALO BLANCO 3.00 A 4.00M DE ALTURA. EL PRECIO INCLUYE: EXCAVACIÓN, MAQUINARIA PARA MANIOBRAS, SEMBRADO DE ÁRBOL CON MATERIAL DEL LUGAR Y TIERRA LIMO, MANO DE OBRA, HERRAMIENTA Y EQUIPO.</t>
  </si>
  <si>
    <t xml:space="preserve">   ALUMBRADO PÚBLICO</t>
  </si>
  <si>
    <t xml:space="preserve">                  EXCAVACIÓN A MANO DE MATERIAL TIPO II, INCLUYE AFINE DE FONDO Y TALUD, LOCALIZACIÓN DE DUCTO DE PVC EXISTENTE, CORTE, RETIRO DEL MATERIAL SOBRANTE Y EL SEÑALAMIENTO PARA PROTECCIÓN DE OBRA NECESARIO.</t>
  </si>
  <si>
    <t xml:space="preserve">                  RELLENO Y COMPACTADO CON MATERIAL PRODUCTO DE EXCAVACIÓN, INCLUYE INCORPORACIÓN DE HUMEDAD, TENDIDO Y COMPACTADO POR MEDIOS MECÁNICOS Y EL SEÑALAMIENTO PARA PROTECCIÓN DE OBRA NECESARIO.</t>
  </si>
  <si>
    <t xml:space="preserve">      ALBAÑILERÍA</t>
  </si>
  <si>
    <t xml:space="preserve">                  BASE DE CONCRETO DE 35X35 SUPERIOR, 70X70 EN BASE Y 100 CM DE ALTURA, FC-200 KG/CM2, CON ANCLA ARMADA CON REDONDO DE 3/4" A36 ARMADO DE 4 BASTONES DE 75CM, INCLUYE CIMBRA, SUMINISTRO Y FABRICACIÓN DE CONCRETO, COLADO, VIBRADO Y DESCIMBRADO, LIMPIEZA DEL ÁREA DE TRABAJO Y LO NECESARIO.</t>
  </si>
  <si>
    <t xml:space="preserve">                  REGISTRO DE CONCRETO ARMADO DE 33X33X40 CMS. CON MARCO Y TAPA DE ÁNGULO DE 1 1/2"X6MM, ESMALTADO COLOR ROJO OXIDO, INCLUYE ACARREO, FABRICACIÓN, MATERIALES, EXCAVACIÓN, COLOCACIÓN, NIVELACIÓN, LIMPIEZA DEL ÁREA DE TRABAJO.</t>
  </si>
  <si>
    <t xml:space="preserve">                  MURETE DE MEDICIÓN A BASE DE BLOCK Y CONCRETO ARMADO, DE 1X2X0.40M., ACABADO APLANADO RUSTICO Y PINTURA VINÍLICA COLOR BLANCO, CON PUERTA METÁLICA CON CERROJO, INCLUYE SUMINISTRO Y ACARREO DE MATERIALES, PREPARACIÓN, RELLENO Y COMPACTADO EN ÁREA DE CIMENTACIÓN, FABRICACIÓN DE MORTERO Y CONCRETO, CIMBRADO, COLADO Y DESCIMBRADO, LIMPIEZA DEL ÁREA DE TRABAJO Y SEÑALAMIENTO PARA PROTECCIÓN DE OBRA NECESARIA.</t>
  </si>
  <si>
    <t xml:space="preserve">      INSTALACIÓN ELÉCTRICA</t>
  </si>
  <si>
    <t>ALE001.1</t>
  </si>
  <si>
    <t xml:space="preserve">                  SUMINISTRO Y COLOCACIÓN DE POSTE METÁLICO CÓNICO CIRCULAR DE 7M DE ALTURA, CON UNA PERCHA, DE LÁMINA GALVANIZADA CAL. 12 SAE 1008, PLACA BASE DE 1/8" DE 279MMX 279MM, BASE DE CAÑA DE 150MM Y PUNTA DE CAÑA 73MM, INCLUYE TORNILLERÍA, MANIOBRA DE IZADO, FLETE, ACABADO DE PINTURA ESMALTE EN COLOR QUE INDIQUE LA SUPERVISIÓN.</t>
  </si>
  <si>
    <t xml:space="preserve">                  SUMINISTRO Y COLOCACIÓN DE BRAZO DE TUBO METÁLICO 1.80M DE LONGITUD, 2" DE DIÁMETRO, INCLUYE TORNILLERÍA, MANIOBRA DE IZADO, FLETE, PRIMARIO ANTICORROSIVO, ACABADO PINTURA ESMALTE DEL COLOR QUE INDIQUE SUPERVISIÓN.</t>
  </si>
  <si>
    <t xml:space="preserve">                  SUMINISTRO Y COLOCACIÓN LUMINARIA MARCA LUMINARIO MARCA PHILIPS USO INTEMPERIE MODELO ROAD FOCUS RFM, FABRICADA EN FUNDICIÓN DE ALUMINIO INYECTADA A PRESIÓN PINTADA CON PINTURA POLIÉSTER APLICADA MEDIANTE PROCESO ELECTROESTÁTICO COLOR GRIS, MÁXIMA DISIPACIÓN DE CALOR ALETAS DISIPADORAS PARA OPTIMIZAR SU VIDA ÚTIL, EQUIPADA CON DRIVER QUE OPERA DE 120 A 277 VOLTS A 700 MA, CON UN CONSUMO MÁXIMO DE 108 WATTS Y 32 LEDS EFICIENCIA LUMÍNICA DE 8,170 LÚMENES A 4000 K. DIMEABLE DE 0 A 10 V. (PREPARADO PARA TELEGESTIÓN) INCLUYE SUPRESOR INTERNO SOBRE VOLTAJES DE 2.5KV., CON SISTEMA ÓPTICO COMPUESTO POR PRISMAS PATENTADO EN CONJUNTO CAPAZ DE GENERAR CURVA II MEDIA CUTOFF. EL LUMINARIO CUMPLE IK09 CONTRA IMPACTOS. RANGO DE OPERACIÓN DE TEMPERATURA DE -40°C A 40°C. VIDA ÚTIL DE 100,000 HORAS. EQUIPADA CON SISTEMA DE PROTECCIÓN CONTRA DESCARGAS PARA 10KV / 10KA CLASE "C" INCLUYE BASE PARA FOTOCONTROL DE 5 PINES (PREPARADA PARA TELEGESTIÓN) INCLUYE TAPA CIERRA CIRCUITOS (PH9) NIVEL DE PROTECCIÓN IP EN SISTEMA ELÉCTRICO IP64 NIVEL DE PROTECCIÓN IP EN SISTEMA ÓPTICO IP66 RFM-108W32LED4K-G2-R2M-UNV-DMG-[MX-001]-RCD-GY3, ARMADO Y CIERRE DE INSTALACIONES, MANIOBRA DE IZADO, FLETES Y TODO LO NECESARIO PARA SU CORRECTA INSTALACIÓN.</t>
  </si>
  <si>
    <t xml:space="preserve">                  SUMINISTRO Y COLOCACIÓN DE SISTEMAS DE MEDICIÓN 220V, 100AMPS. 2 FASES, 3 HILOS, INCLUYE CABLEADO, MEDICIÓN MONOFÁSICA 110/220V DE 100 AMPERES, TUBO DE RETENIDA, HUB, MUFA, SISTEMA DE TIERRAS, INTERRUPTOR TERMOMAGNÉTICO DE 2X20AMP Y CONEXIÓN.</t>
  </si>
  <si>
    <t xml:space="preserve">                  SUMINISTRO Y COLOCACIÓN DE SISTEMA DE CONTROL DE ALUMBRADO AUTOMÁTICO, 2 FASES, 40 AMP. OPERADO CON FOTOCELDA, PROTECCIÓN NR3, INCLUYE: INSTALACIÓN DE CONTACTORES, INTERRUPTORES Y CONEXIONES.</t>
  </si>
  <si>
    <t xml:space="preserve">                  SUMINISTRO Y COLOCACIÓN DE CABLE DE ALUMINIO TRIPLEX CALIBRE 4 (2-4+1-4 ) (SUBTERRÁNEO) EN CANALIZACIÓN ELÉCTRICA, INCLUYE CARGO DIRECTO POR EL COSTO DE MANO DE OBRA Y MATERIALES REQUERIDOS, FLETE A OBRA, ACARREO, CORTE, COLOCACIÓN, CINTA AISLANTE, CINTA VULCANIZABLE, FIJACIÓN, LIMPIEZA Y RETIRO DE SOBRANTES FUERA DE OBRA, EQUIPO DE SEGURIDAD, INSTALACIONES ESPECÍFICAS, DEPRECIACIÓN Y DEMÁS CARGOS DERIVADOS DEL USO DE EQUIPO Y HERRAMIENTA, EN CUALQUIER NIVEL.</t>
  </si>
  <si>
    <t xml:space="preserve">                  SUMINISTRO Y COLOCACIÓN DE CABLE DE COBRE MARCA CONDUMEX O VIAKON CALIBRE 12. INCLUYE CARGO DIRECTO POR EL COSTO DE MANO DE OBRA Y MATERIALES REQUERIDOS, FLETE A OBRA, ACARREO, CORTE, COLOCACIÓN, CINTA AISLANTE, CINTA VULCANIZABLE, FIJACIÓN, LIMPIEZA Y RETIRO DE SOBRANTES FUERA DE OBRA, EQUIPO DE SEGURIDAD, INSTALACIONES ESPECÍFICAS, DEPRECIACIÓN Y DEMÁS CARGOS DERIVADOS DEL USO DE EQUIPO Y HERRAMIENTA, EN CUALQUIER NIVEL.</t>
  </si>
  <si>
    <t xml:space="preserve">                  SUMINISTRO Y COLOCACIÓN DE CANALIZACIÓN ELÉCTRICA A BASE DE TUBERÍA DE 1 1/2" DE Ø CONDUIT PVC PARED GRUESA CED.40,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</si>
  <si>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 xml:space="preserve">                  PAGO DE UNIDAD DE VERIFICACIÓN CERTIFICADO POR LA SECRETARIA DE ENERGÍA, AVALANDO LA INSTALACIÓN ELÉCTRICA DEL SISTEMA DE ALUMBRADO.</t>
  </si>
  <si>
    <t xml:space="preserve">                  TRÁMITE ANTE LA COMISIÓN FEDERAL DE ELECTRICIDAD PARA LA VERIFICACIÓN DEL CUMPLIMIENTO DE LAS ESPECIFICACIONES DE LA CFE.</t>
  </si>
  <si>
    <t xml:space="preserve">                  GESTIÓN PARA LA CONTRATACIÓN DEL SERVICIO DE ENERGÍA ELÉCTRICA, INCLUYE PAGO DE DERECHOS DE CONEXIÓN Y CONTRATO A NOMBRE DEL H. AYUNTAMIENTO.</t>
  </si>
  <si>
    <t xml:space="preserve">                  SUMINISTRO Y COLOCACIÓN DE CONECTORES BIPARTIDOS PARA LAS CONEXIONES DE COBRE-ALUMINIO, QUE INCLUYE CONEXIÓN POR MEDIO DE PONCHADORA, CIERRE DE CONEXIÓN ENCINTADO VULCANIZABLE, MANO DE OBRA Y TODO LO NECESARIO PARA SU CORRECTA EJECUCIÓN.</t>
  </si>
  <si>
    <t xml:space="preserve">                  SUMINISTRO Y COLOCACIÓN DE ZAPATA PONCHABLE PARA ATERRIZAR POSTES METÁLICOS DE ALUMBRADO SEGÚN NORMA OFICIAL MEXICANA SEDE 001 QUE INCLUYE PERFORACIÓN EN POSTE, ZAPATA DE ATERRIZADO, MANO DE OBRA Y TODO LO NECESARIO PARA SU CORRECTA EJECUCIÓN.</t>
  </si>
  <si>
    <t xml:space="preserve">                  SUMINISTRO Y COLOCACIÓN DE SISTEMA DE TIERRA AL INICIO Y AL FINAL DE CADA CIRCUITO DE ALUMBRADO SEGÚN NORMA OFICIAL MEXICANA SEDE 001 QUE INCLUYE VARILLA DE TIERRA DE 3MTS, SOLDADURA, MANO DE OBRA Y TODO LO NECESARIO PARA SU CORRECTA EJECUCIÓN.</t>
  </si>
  <si>
    <t>CATÁLOGO DE CONCEPTOS Y CANTIDADES DE OBRA</t>
  </si>
  <si>
    <t>RESUMEN DE PARTIDAS</t>
  </si>
  <si>
    <t xml:space="preserve">                  CONSTRUCCIÓN DE BASE HIDRÁULICA FORMADA CON MATERIALES PÉTREOS DE BANCO DE 25 CM. DE ESPESOR. LOS MATERIALES PÉTREOS PROCEDERÁN DE LOS BANCOS INDICADOS EN EL PROYECTO O APROBADOS POR LA CONTRATANTE (FOIS). LOS MATERIALES QUE SE UTILICEN PARA LA CONSTRUCCIÓN DE BASES, CUMPLIRÁN CON LO ESTABLECIDO EN LAS NORMAS N·CTR·CAR·1·04·002/11 Y N·CMT·4·02·002/22 CONSTRUCCIÓN DE BASES Y SUB-BASES.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LA PRUEBA AASHTO MODIFICADA. YA QUE LA BASE SERÁ UTILIZADA PARA RECIBIR EL CONCRETO HIDRÁULICO, LA TOLERANCIA PARA LÍNEAS Y NIVELES SERÁ DE UN CENTÍMETRO. LA CONTRATANTE SI ASÍ LO CONSIDERA HARÁ ESTUDIOS DE LABORATORIO PARA CONFIRMAR SI EL MATERIAL CUMPLE CON LAS ESPECIFICACIONES DE S. C. T. PARA BASES HIDRÁULICAS, PERO ES RESPONSABILIDAD DEL CONTRATISTA HACER LOS ESTUDIOS DE LABORATORIO PARA DETERMINAR LAS PROPORCIONES ÓPTIMAS DE LOS MATERIALES QUE INTEGRAN LA BASE. SE MEDIRÁ EN METROS CÚBICOS CON APROXIMACIÓN DE DOS DECIMALES EN ESTADO COMPACTO, DE ACUERDO A LAS LÍNEAS Y NIVELES DE PROYECTO Y/O A LAS INDICACIONES DEL INGENIERO.</t>
  </si>
  <si>
    <r>
      <t xml:space="preserve">FECHA: </t>
    </r>
    <r>
      <rPr>
        <b/>
        <sz val="10"/>
        <rFont val="Calibri"/>
        <family val="2"/>
        <scheme val="minor"/>
      </rPr>
      <t>OCTUBRE/2023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</si>
</sst>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_(* \(#,##0.0\);_(* &quot;-&quot;??_);_(@_)"/>
    <numFmt numFmtId="167" formatCode="[$-80A]dddd\,\ dd&quot; de &quot;mmmm&quot; de &quot;yyyy"/>
    <numFmt numFmtId="168" formatCode="_(* #,##0_);_(* \(#,##0\);_(* &quot;-&quot;??_);_(@_)"/>
    <numFmt numFmtId="169" formatCode="_-* #,##0.00000_-;\-* #,##0.00000_-;_-* &quot;-&quot;??_-;_-@_-"/>
    <numFmt numFmtId="170" formatCode="0.0%"/>
    <numFmt numFmtId="171" formatCode="#,##0.0000"/>
    <numFmt numFmtId="172" formatCode="&quot;%&quot;\ ##0.00"/>
    <numFmt numFmtId="176" formatCode="&quot;1+&quot;000.00"/>
    <numFmt numFmtId="177" formatCode="&quot;0+&quot;000.00"/>
    <numFmt numFmtId="178" formatCode="&quot;$&quot;#,##0.00"/>
  </numFmts>
  <fonts count="37" x14ac:knownFonts="1">
    <font>
      <sz val="10"/>
      <name val="Arial"/>
    </font>
    <font>
      <sz val="10"/>
      <name val="Arial"/>
      <family val="2"/>
    </font>
    <font>
      <b/>
      <sz val="10"/>
      <name val="Arial"/>
      <family val="2"/>
    </font>
    <font>
      <sz val="8"/>
      <name val="Arial"/>
      <family val="2"/>
    </font>
    <font>
      <b/>
      <sz val="8"/>
      <name val="Arial"/>
      <family val="2"/>
    </font>
    <font>
      <b/>
      <sz val="9"/>
      <name val="Arial"/>
      <family val="2"/>
    </font>
    <font>
      <sz val="9"/>
      <name val="Arial"/>
      <family val="2"/>
    </font>
    <font>
      <sz val="10"/>
      <name val="Arial"/>
      <family val="2"/>
    </font>
    <font>
      <b/>
      <sz val="14"/>
      <name val="Tahoma"/>
      <family val="2"/>
    </font>
    <font>
      <b/>
      <sz val="15"/>
      <name val="Tahoma"/>
      <family val="2"/>
    </font>
    <font>
      <b/>
      <sz val="13"/>
      <name val="Tahoma"/>
      <family val="2"/>
    </font>
    <font>
      <b/>
      <sz val="11"/>
      <name val="Arial"/>
      <family val="2"/>
    </font>
    <font>
      <sz val="10"/>
      <name val="Arial"/>
      <family val="2"/>
    </font>
    <font>
      <b/>
      <sz val="7"/>
      <name val="Arial"/>
      <family val="2"/>
    </font>
    <font>
      <b/>
      <sz val="10"/>
      <color indexed="16"/>
      <name val="Arial"/>
      <family val="2"/>
    </font>
    <font>
      <b/>
      <sz val="10"/>
      <color indexed="60"/>
      <name val="Arial"/>
      <family val="2"/>
    </font>
    <font>
      <b/>
      <sz val="10"/>
      <color indexed="8"/>
      <name val="Arial"/>
      <family val="2"/>
    </font>
    <font>
      <sz val="8"/>
      <name val="Courier New"/>
      <family val="3"/>
    </font>
    <font>
      <sz val="7"/>
      <name val="Arial"/>
      <family val="2"/>
    </font>
    <font>
      <b/>
      <sz val="9"/>
      <color indexed="18"/>
      <name val="Arial"/>
      <family val="2"/>
    </font>
    <font>
      <b/>
      <sz val="10"/>
      <color indexed="18"/>
      <name val="Arial"/>
      <family val="2"/>
    </font>
    <font>
      <b/>
      <sz val="8"/>
      <color indexed="62"/>
      <name val="Arial Narrow"/>
      <family val="2"/>
    </font>
    <font>
      <b/>
      <sz val="9"/>
      <color indexed="62"/>
      <name val="Arial"/>
      <family val="2"/>
    </font>
    <font>
      <b/>
      <sz val="8"/>
      <color indexed="62"/>
      <name val="Arial"/>
      <family val="2"/>
    </font>
    <font>
      <sz val="14"/>
      <name val="Arial"/>
      <family val="2"/>
    </font>
    <font>
      <sz val="20"/>
      <name val="Arial"/>
      <family val="2"/>
    </font>
    <font>
      <b/>
      <sz val="22"/>
      <name val="Arial"/>
      <family val="2"/>
    </font>
    <font>
      <b/>
      <sz val="20"/>
      <name val="Arial"/>
      <family val="2"/>
    </font>
    <font>
      <b/>
      <sz val="14"/>
      <name val="Calibri"/>
      <family val="2"/>
      <scheme val="minor"/>
    </font>
    <font>
      <b/>
      <sz val="16"/>
      <name val="Arial"/>
      <family val="2"/>
    </font>
    <font>
      <b/>
      <sz val="10"/>
      <color theme="0"/>
      <name val="Arial"/>
      <family val="2"/>
    </font>
    <font>
      <b/>
      <i/>
      <sz val="10"/>
      <name val="Arial"/>
      <family val="2"/>
    </font>
    <font>
      <sz val="10"/>
      <color theme="0"/>
      <name val="Arial"/>
      <family val="2"/>
    </font>
    <font>
      <b/>
      <i/>
      <sz val="11"/>
      <color theme="0"/>
      <name val="Arial"/>
      <family val="2"/>
    </font>
    <font>
      <sz val="10"/>
      <name val="Calibri"/>
      <family val="2"/>
      <scheme val="minor"/>
    </font>
    <font>
      <b/>
      <sz val="10"/>
      <name val="Calibri"/>
      <family val="2"/>
      <scheme val="minor"/>
    </font>
    <font>
      <b/>
      <sz val="10"/>
      <color rgb="FFC00000"/>
      <name val="Arial"/>
      <family val="2"/>
    </font>
  </fonts>
  <fills count="1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rgb="FFA20033"/>
        <bgColor indexed="64"/>
      </patternFill>
    </fill>
    <fill>
      <patternFill patternType="solid">
        <fgColor rgb="FFFBD797"/>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499984740745262"/>
        <bgColor indexed="64"/>
      </patternFill>
    </fill>
  </fills>
  <borders count="62">
    <border>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s>
  <cellStyleXfs count="23">
    <xf numFmtId="0" fontId="0" fillId="0" borderId="0"/>
    <xf numFmtId="165"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44" fontId="12" fillId="0" borderId="0" applyFont="0" applyFill="0" applyBorder="0" applyAlignment="0" applyProtection="0"/>
    <xf numFmtId="0" fontId="12" fillId="0" borderId="0"/>
    <xf numFmtId="0" fontId="7" fillId="0" borderId="0"/>
    <xf numFmtId="9" fontId="12" fillId="0" borderId="0" applyFont="0" applyFill="0" applyBorder="0" applyAlignment="0" applyProtection="0"/>
    <xf numFmtId="9" fontId="7" fillId="0" borderId="0" applyFont="0" applyFill="0" applyBorder="0" applyAlignment="0" applyProtection="0"/>
    <xf numFmtId="8" fontId="1" fillId="0" borderId="0" applyFont="0" applyFill="0" applyProtection="0"/>
    <xf numFmtId="12" fontId="1" fillId="0" borderId="0" applyFont="0" applyFill="0" applyProtection="0"/>
    <xf numFmtId="0" fontId="7" fillId="0" borderId="0"/>
    <xf numFmtId="0" fontId="1" fillId="0" borderId="0"/>
    <xf numFmtId="8" fontId="7" fillId="0" borderId="0" applyFont="0" applyFill="0" applyProtection="0"/>
    <xf numFmtId="12" fontId="7" fillId="0" borderId="0" applyFont="0" applyFill="0" applyProtection="0"/>
    <xf numFmtId="0" fontId="7" fillId="0" borderId="0"/>
    <xf numFmtId="164" fontId="1" fillId="0" borderId="0" applyFont="0" applyFill="0" applyBorder="0" applyAlignment="0" applyProtection="0"/>
  </cellStyleXfs>
  <cellXfs count="235">
    <xf numFmtId="0" fontId="0" fillId="0" borderId="0" xfId="0"/>
    <xf numFmtId="4" fontId="3" fillId="0" borderId="0" xfId="0" applyNumberFormat="1" applyFont="1"/>
    <xf numFmtId="0" fontId="3" fillId="0" borderId="0" xfId="0" applyFont="1"/>
    <xf numFmtId="164" fontId="0" fillId="0" borderId="0" xfId="0" applyNumberFormat="1"/>
    <xf numFmtId="43" fontId="0" fillId="0" borderId="0" xfId="0" applyNumberFormat="1"/>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top"/>
    </xf>
    <xf numFmtId="0" fontId="4" fillId="0" borderId="0" xfId="0" applyFont="1" applyAlignment="1">
      <alignment horizontal="right"/>
    </xf>
    <xf numFmtId="0" fontId="5" fillId="0" borderId="0" xfId="0" applyFont="1" applyAlignment="1">
      <alignment horizontal="right"/>
    </xf>
    <xf numFmtId="0" fontId="0" fillId="0" borderId="1" xfId="0" applyBorder="1"/>
    <xf numFmtId="0" fontId="5" fillId="0" borderId="0" xfId="0" applyFont="1" applyAlignment="1">
      <alignment horizontal="left"/>
    </xf>
    <xf numFmtId="17" fontId="6" fillId="0" borderId="0" xfId="0" applyNumberFormat="1" applyFont="1"/>
    <xf numFmtId="0" fontId="2" fillId="0" borderId="2" xfId="0" applyFont="1" applyBorder="1" applyAlignment="1">
      <alignment horizontal="centerContinuous" vertical="center" wrapText="1"/>
    </xf>
    <xf numFmtId="0" fontId="4" fillId="0" borderId="3" xfId="0" applyFont="1" applyBorder="1" applyAlignment="1">
      <alignment horizontal="center"/>
    </xf>
    <xf numFmtId="0" fontId="2" fillId="0" borderId="4" xfId="0" applyFont="1" applyBorder="1"/>
    <xf numFmtId="0" fontId="2" fillId="0" borderId="0" xfId="0" applyFont="1"/>
    <xf numFmtId="0" fontId="2" fillId="0" borderId="5" xfId="0" applyFont="1" applyBorder="1" applyAlignment="1">
      <alignment horizontal="centerContinuous"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4"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168" fontId="14" fillId="0" borderId="10" xfId="7" applyNumberFormat="1" applyFont="1" applyBorder="1" applyAlignment="1">
      <alignment horizontal="center" vertical="top"/>
    </xf>
    <xf numFmtId="0" fontId="14" fillId="0" borderId="6" xfId="0" applyFont="1" applyBorder="1" applyAlignment="1">
      <alignment horizontal="center" vertical="top" wrapText="1"/>
    </xf>
    <xf numFmtId="4" fontId="3" fillId="0" borderId="9" xfId="0" applyNumberFormat="1" applyFont="1" applyBorder="1" applyAlignment="1">
      <alignment horizontal="center"/>
    </xf>
    <xf numFmtId="4" fontId="3" fillId="0" borderId="8" xfId="0" applyNumberFormat="1" applyFont="1" applyBorder="1" applyAlignment="1">
      <alignment horizontal="center"/>
    </xf>
    <xf numFmtId="164" fontId="15" fillId="0" borderId="11" xfId="9" applyFont="1" applyBorder="1" applyAlignment="1">
      <alignment vertical="center"/>
    </xf>
    <xf numFmtId="164" fontId="3" fillId="0" borderId="0" xfId="9" applyFont="1"/>
    <xf numFmtId="169" fontId="3" fillId="0" borderId="0" xfId="0" applyNumberFormat="1" applyFont="1"/>
    <xf numFmtId="169" fontId="0" fillId="0" borderId="0" xfId="0" applyNumberFormat="1"/>
    <xf numFmtId="168" fontId="16" fillId="0" borderId="5" xfId="7" applyNumberFormat="1" applyFont="1" applyFill="1" applyBorder="1" applyAlignment="1">
      <alignment horizontal="center" vertical="top"/>
    </xf>
    <xf numFmtId="0" fontId="14" fillId="0" borderId="8" xfId="0" applyFont="1" applyBorder="1" applyAlignment="1">
      <alignment horizontal="center" vertical="top" wrapText="1"/>
    </xf>
    <xf numFmtId="164" fontId="15" fillId="0" borderId="7" xfId="9" applyFont="1" applyBorder="1" applyAlignment="1">
      <alignment vertical="center"/>
    </xf>
    <xf numFmtId="168" fontId="14" fillId="0" borderId="5" xfId="7" applyNumberFormat="1" applyFont="1" applyBorder="1" applyAlignment="1">
      <alignment horizontal="center" vertical="top"/>
    </xf>
    <xf numFmtId="168" fontId="6" fillId="0" borderId="12" xfId="7" applyNumberFormat="1" applyFont="1" applyBorder="1" applyAlignment="1">
      <alignment horizontal="center" vertical="top"/>
    </xf>
    <xf numFmtId="170" fontId="3" fillId="2" borderId="9" xfId="14" applyNumberFormat="1" applyFont="1" applyFill="1" applyBorder="1" applyAlignment="1">
      <alignment horizontal="center"/>
    </xf>
    <xf numFmtId="168" fontId="6" fillId="0" borderId="5" xfId="7" applyNumberFormat="1" applyFont="1" applyBorder="1" applyAlignment="1">
      <alignment horizontal="center" vertical="top"/>
    </xf>
    <xf numFmtId="4" fontId="3" fillId="0" borderId="8" xfId="0" applyNumberFormat="1" applyFont="1" applyBorder="1" applyAlignment="1">
      <alignment horizontal="right"/>
    </xf>
    <xf numFmtId="0" fontId="6" fillId="0" borderId="8" xfId="0" applyFont="1" applyBorder="1" applyAlignment="1">
      <alignment horizontal="justify" vertical="top"/>
    </xf>
    <xf numFmtId="0" fontId="0" fillId="0" borderId="8" xfId="0" applyBorder="1"/>
    <xf numFmtId="165" fontId="6" fillId="0" borderId="10" xfId="7" applyFont="1" applyBorder="1" applyAlignment="1">
      <alignment horizontal="center" vertical="top"/>
    </xf>
    <xf numFmtId="9" fontId="3" fillId="0" borderId="8" xfId="14" applyFont="1" applyFill="1" applyBorder="1" applyAlignment="1">
      <alignment horizontal="center"/>
    </xf>
    <xf numFmtId="170" fontId="3" fillId="2" borderId="8" xfId="14" applyNumberFormat="1" applyFont="1" applyFill="1" applyBorder="1" applyAlignment="1">
      <alignment horizontal="center"/>
    </xf>
    <xf numFmtId="168" fontId="6" fillId="0" borderId="10" xfId="7" applyNumberFormat="1" applyFont="1" applyBorder="1" applyAlignment="1">
      <alignment horizontal="center" vertical="top"/>
    </xf>
    <xf numFmtId="0" fontId="6" fillId="0" borderId="9" xfId="0" applyFont="1" applyBorder="1" applyAlignment="1">
      <alignment horizontal="justify" vertical="top"/>
    </xf>
    <xf numFmtId="4" fontId="3" fillId="0" borderId="9" xfId="0" applyNumberFormat="1" applyFont="1" applyBorder="1" applyAlignment="1">
      <alignment horizontal="right"/>
    </xf>
    <xf numFmtId="171" fontId="17" fillId="0" borderId="8" xfId="0" applyNumberFormat="1" applyFont="1" applyBorder="1"/>
    <xf numFmtId="4" fontId="3" fillId="0" borderId="8" xfId="0" applyNumberFormat="1" applyFont="1" applyBorder="1"/>
    <xf numFmtId="168" fontId="3" fillId="0" borderId="5" xfId="7" applyNumberFormat="1" applyFont="1" applyFill="1" applyBorder="1" applyAlignment="1">
      <alignment horizontal="center" vertical="top"/>
    </xf>
    <xf numFmtId="0" fontId="3" fillId="0" borderId="9" xfId="0" applyFont="1" applyBorder="1" applyAlignment="1">
      <alignment horizontal="justify" vertical="top"/>
    </xf>
    <xf numFmtId="9" fontId="3" fillId="0" borderId="9" xfId="14" applyFont="1" applyFill="1" applyBorder="1" applyAlignment="1">
      <alignment horizontal="center"/>
    </xf>
    <xf numFmtId="164" fontId="3" fillId="0" borderId="0" xfId="9" applyFont="1" applyFill="1"/>
    <xf numFmtId="168" fontId="3" fillId="0" borderId="12" xfId="7" applyNumberFormat="1" applyFont="1" applyFill="1" applyBorder="1" applyAlignment="1">
      <alignment horizontal="center" vertical="top"/>
    </xf>
    <xf numFmtId="165" fontId="3" fillId="0" borderId="13" xfId="7" applyFont="1" applyFill="1" applyBorder="1" applyAlignment="1">
      <alignment horizontal="center" vertical="top"/>
    </xf>
    <xf numFmtId="0" fontId="3" fillId="0" borderId="14" xfId="0" applyFont="1" applyBorder="1" applyAlignment="1">
      <alignment horizontal="justify" vertical="top"/>
    </xf>
    <xf numFmtId="4" fontId="3" fillId="0" borderId="14" xfId="0" applyNumberFormat="1" applyFont="1" applyBorder="1" applyAlignment="1">
      <alignment horizontal="right"/>
    </xf>
    <xf numFmtId="165" fontId="12" fillId="0" borderId="0" xfId="7" applyFont="1" applyBorder="1" applyAlignment="1">
      <alignment horizontal="center" vertical="top"/>
    </xf>
    <xf numFmtId="0" fontId="12" fillId="0" borderId="0" xfId="0" applyFont="1"/>
    <xf numFmtId="4" fontId="18" fillId="0" borderId="0" xfId="0" applyNumberFormat="1" applyFont="1"/>
    <xf numFmtId="165" fontId="12" fillId="0" borderId="15" xfId="7" applyFont="1" applyBorder="1" applyAlignment="1">
      <alignment horizontal="center" vertical="top"/>
    </xf>
    <xf numFmtId="0" fontId="12" fillId="0" borderId="16" xfId="0" applyFont="1" applyBorder="1"/>
    <xf numFmtId="0" fontId="4" fillId="0" borderId="16" xfId="0" applyFont="1" applyBorder="1" applyAlignment="1">
      <alignment horizontal="right"/>
    </xf>
    <xf numFmtId="0" fontId="5" fillId="0" borderId="16" xfId="0" applyFont="1" applyBorder="1"/>
    <xf numFmtId="4" fontId="19" fillId="0" borderId="17" xfId="0" applyNumberFormat="1" applyFont="1" applyBorder="1"/>
    <xf numFmtId="164" fontId="20" fillId="0" borderId="18" xfId="9" applyFont="1" applyBorder="1"/>
    <xf numFmtId="165" fontId="12" fillId="0" borderId="19" xfId="7" applyFont="1" applyBorder="1" applyAlignment="1">
      <alignment horizontal="center" vertical="top"/>
    </xf>
    <xf numFmtId="0" fontId="12" fillId="0" borderId="20" xfId="0" applyFont="1" applyBorder="1"/>
    <xf numFmtId="0" fontId="4" fillId="0" borderId="21" xfId="0" applyFont="1" applyBorder="1" applyAlignment="1">
      <alignment horizontal="right"/>
    </xf>
    <xf numFmtId="4" fontId="19" fillId="0" borderId="22" xfId="0" applyNumberFormat="1" applyFont="1" applyBorder="1"/>
    <xf numFmtId="4" fontId="19" fillId="0" borderId="9" xfId="0" applyNumberFormat="1" applyFont="1" applyBorder="1"/>
    <xf numFmtId="4" fontId="3" fillId="0" borderId="23" xfId="0" applyNumberFormat="1" applyFont="1" applyBorder="1"/>
    <xf numFmtId="0" fontId="0" fillId="0" borderId="4" xfId="0" applyBorder="1"/>
    <xf numFmtId="0" fontId="21" fillId="0" borderId="24" xfId="0" applyFont="1" applyBorder="1"/>
    <xf numFmtId="9" fontId="22" fillId="0" borderId="8" xfId="14" applyFont="1" applyBorder="1" applyAlignment="1">
      <alignment horizontal="center"/>
    </xf>
    <xf numFmtId="0" fontId="21" fillId="0" borderId="25" xfId="0" applyFont="1" applyBorder="1"/>
    <xf numFmtId="10" fontId="23" fillId="0" borderId="8" xfId="14" applyNumberFormat="1" applyFont="1" applyBorder="1" applyAlignment="1">
      <alignment horizontal="center"/>
    </xf>
    <xf numFmtId="10" fontId="3" fillId="0" borderId="26" xfId="14" applyNumberFormat="1" applyFont="1" applyBorder="1"/>
    <xf numFmtId="10" fontId="3" fillId="0" borderId="0" xfId="14" applyNumberFormat="1" applyFont="1" applyBorder="1"/>
    <xf numFmtId="10" fontId="18" fillId="0" borderId="0" xfId="14" applyNumberFormat="1" applyFont="1" applyBorder="1"/>
    <xf numFmtId="0" fontId="0" fillId="0" borderId="27" xfId="0" applyBorder="1"/>
    <xf numFmtId="0" fontId="0" fillId="0" borderId="28" xfId="0" applyBorder="1"/>
    <xf numFmtId="10" fontId="3" fillId="0" borderId="28" xfId="14" applyNumberFormat="1" applyFont="1" applyBorder="1"/>
    <xf numFmtId="10" fontId="18" fillId="0" borderId="28" xfId="14" applyNumberFormat="1" applyFont="1" applyBorder="1"/>
    <xf numFmtId="10" fontId="3" fillId="0" borderId="29" xfId="14" applyNumberFormat="1" applyFont="1" applyBorder="1"/>
    <xf numFmtId="0" fontId="3" fillId="2" borderId="9" xfId="14" applyNumberFormat="1" applyFont="1" applyFill="1" applyBorder="1" applyAlignment="1">
      <alignment horizontal="center"/>
    </xf>
    <xf numFmtId="0" fontId="24" fillId="0" borderId="0" xfId="0" applyFont="1" applyAlignment="1">
      <alignment vertical="center"/>
    </xf>
    <xf numFmtId="0" fontId="0" fillId="0" borderId="0" xfId="0" applyAlignment="1">
      <alignment vertical="center"/>
    </xf>
    <xf numFmtId="0" fontId="0" fillId="5" borderId="0" xfId="0" applyFill="1" applyAlignment="1">
      <alignment vertical="center"/>
    </xf>
    <xf numFmtId="0" fontId="2" fillId="5" borderId="0" xfId="0" applyFont="1" applyFill="1" applyAlignment="1">
      <alignment vertical="center"/>
    </xf>
    <xf numFmtId="0" fontId="2" fillId="0" borderId="0" xfId="0" applyFont="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25" fillId="0" borderId="0" xfId="0" applyFont="1" applyAlignment="1">
      <alignment vertical="center"/>
    </xf>
    <xf numFmtId="0" fontId="24" fillId="0" borderId="0" xfId="0" applyFont="1" applyAlignment="1">
      <alignment horizontal="center" vertical="center"/>
    </xf>
    <xf numFmtId="44" fontId="26" fillId="5" borderId="0" xfId="0" applyNumberFormat="1"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5" borderId="31" xfId="0" applyFont="1" applyFill="1" applyBorder="1" applyAlignment="1">
      <alignment horizontal="center" vertical="center"/>
    </xf>
    <xf numFmtId="4" fontId="4" fillId="5" borderId="31" xfId="0" applyNumberFormat="1" applyFont="1" applyFill="1" applyBorder="1" applyAlignment="1">
      <alignment horizontal="center" vertical="center"/>
    </xf>
    <xf numFmtId="172" fontId="28" fillId="5" borderId="0" xfId="0" applyNumberFormat="1" applyFont="1" applyFill="1" applyAlignment="1">
      <alignment horizontal="center" vertical="center"/>
    </xf>
    <xf numFmtId="4" fontId="28" fillId="5" borderId="0" xfId="0" applyNumberFormat="1" applyFont="1" applyFill="1" applyAlignment="1">
      <alignment horizontal="center" vertical="center"/>
    </xf>
    <xf numFmtId="0" fontId="1" fillId="0" borderId="31" xfId="0" applyFont="1" applyBorder="1" applyAlignment="1">
      <alignment horizontal="center" vertical="top"/>
    </xf>
    <xf numFmtId="2" fontId="0" fillId="0" borderId="0" xfId="0" applyNumberFormat="1"/>
    <xf numFmtId="1" fontId="0" fillId="0" borderId="0" xfId="0" applyNumberFormat="1"/>
    <xf numFmtId="2" fontId="0" fillId="0" borderId="0" xfId="0" applyNumberFormat="1" applyAlignment="1">
      <alignment horizontal="center"/>
    </xf>
    <xf numFmtId="0" fontId="2" fillId="0" borderId="0" xfId="0" applyFont="1" applyAlignment="1">
      <alignment horizontal="right"/>
    </xf>
    <xf numFmtId="0" fontId="1" fillId="0" borderId="0" xfId="0" applyFont="1" applyAlignment="1">
      <alignment horizontal="right"/>
    </xf>
    <xf numFmtId="2" fontId="2" fillId="0" borderId="34" xfId="0" applyNumberFormat="1" applyFont="1" applyBorder="1" applyAlignment="1">
      <alignment horizontal="center"/>
    </xf>
    <xf numFmtId="0" fontId="1" fillId="0" borderId="0" xfId="0" applyFont="1" applyAlignment="1">
      <alignment horizontal="center"/>
    </xf>
    <xf numFmtId="176" fontId="0" fillId="0" borderId="0" xfId="0" applyNumberFormat="1"/>
    <xf numFmtId="177" fontId="0" fillId="0" borderId="0" xfId="0" applyNumberFormat="1"/>
    <xf numFmtId="2" fontId="1" fillId="0" borderId="0" xfId="0" applyNumberFormat="1" applyFont="1" applyAlignment="1">
      <alignment horizontal="center" vertical="center" wrapText="1"/>
    </xf>
    <xf numFmtId="0" fontId="2" fillId="0" borderId="0" xfId="0" applyFont="1" applyAlignment="1">
      <alignment horizontal="center"/>
    </xf>
    <xf numFmtId="2" fontId="1" fillId="0" borderId="0" xfId="0" applyNumberFormat="1" applyFont="1" applyAlignment="1">
      <alignment horizontal="centerContinuous" vertical="center" wrapText="1"/>
    </xf>
    <xf numFmtId="2" fontId="2" fillId="0" borderId="0" xfId="0" applyNumberFormat="1" applyFont="1" applyAlignment="1">
      <alignment horizontal="center"/>
    </xf>
    <xf numFmtId="2" fontId="0" fillId="11" borderId="0" xfId="0" applyNumberFormat="1" applyFill="1"/>
    <xf numFmtId="0" fontId="0" fillId="11" borderId="0" xfId="0" applyFill="1"/>
    <xf numFmtId="2" fontId="0" fillId="13" borderId="0" xfId="0" applyNumberFormat="1" applyFill="1" applyAlignment="1">
      <alignment horizontal="center"/>
    </xf>
    <xf numFmtId="2" fontId="2" fillId="0" borderId="0" xfId="0" applyNumberFormat="1" applyFont="1"/>
    <xf numFmtId="4" fontId="2" fillId="0" borderId="0" xfId="0" applyNumberFormat="1" applyFont="1" applyAlignment="1">
      <alignment horizontal="center"/>
    </xf>
    <xf numFmtId="0" fontId="31" fillId="0" borderId="0" xfId="0" applyFont="1" applyAlignment="1">
      <alignment horizontal="right"/>
    </xf>
    <xf numFmtId="4" fontId="0" fillId="11" borderId="34" xfId="0" applyNumberFormat="1" applyFill="1" applyBorder="1" applyAlignment="1">
      <alignment horizontal="center"/>
    </xf>
    <xf numFmtId="2" fontId="32" fillId="14" borderId="0" xfId="0" applyNumberFormat="1" applyFont="1" applyFill="1"/>
    <xf numFmtId="0" fontId="32" fillId="14" borderId="0" xfId="0" applyFont="1" applyFill="1"/>
    <xf numFmtId="2" fontId="33" fillId="14" borderId="0" xfId="0" applyNumberFormat="1" applyFont="1" applyFill="1" applyAlignment="1">
      <alignment horizontal="center"/>
    </xf>
    <xf numFmtId="4" fontId="33" fillId="14" borderId="0" xfId="0" applyNumberFormat="1" applyFont="1" applyFill="1" applyAlignment="1">
      <alignment horizontal="center"/>
    </xf>
    <xf numFmtId="2" fontId="1" fillId="0" borderId="0" xfId="0" applyNumberFormat="1" applyFont="1" applyAlignment="1">
      <alignment horizontal="center" vertical="center"/>
    </xf>
    <xf numFmtId="2" fontId="1" fillId="0" borderId="0" xfId="0" applyNumberFormat="1" applyFont="1" applyAlignment="1">
      <alignment horizontal="center" vertical="top"/>
    </xf>
    <xf numFmtId="178" fontId="4" fillId="5" borderId="31" xfId="0" applyNumberFormat="1" applyFont="1" applyFill="1" applyBorder="1" applyAlignment="1">
      <alignment horizontal="center" vertical="center"/>
    </xf>
    <xf numFmtId="178" fontId="28" fillId="5" borderId="0" xfId="0" applyNumberFormat="1" applyFont="1" applyFill="1" applyAlignment="1">
      <alignment horizontal="center" vertical="center"/>
    </xf>
    <xf numFmtId="178" fontId="0" fillId="0" borderId="0" xfId="0" applyNumberFormat="1" applyAlignment="1">
      <alignment horizontal="center"/>
    </xf>
    <xf numFmtId="178" fontId="34" fillId="0" borderId="48" xfId="0" applyNumberFormat="1" applyFont="1" applyBorder="1" applyAlignment="1">
      <alignment horizontal="center" vertical="center" wrapText="1"/>
    </xf>
    <xf numFmtId="178" fontId="34" fillId="0" borderId="0" xfId="0" applyNumberFormat="1" applyFont="1" applyAlignment="1">
      <alignment horizontal="center"/>
    </xf>
    <xf numFmtId="178" fontId="35" fillId="5" borderId="31" xfId="0" applyNumberFormat="1" applyFont="1" applyFill="1" applyBorder="1" applyAlignment="1">
      <alignment horizontal="center" vertical="center"/>
    </xf>
    <xf numFmtId="178" fontId="35" fillId="5" borderId="0" xfId="0" applyNumberFormat="1" applyFont="1" applyFill="1" applyAlignment="1">
      <alignment horizontal="center" vertical="center"/>
    </xf>
    <xf numFmtId="178" fontId="1" fillId="0" borderId="31" xfId="8" applyNumberFormat="1" applyFont="1" applyFill="1" applyBorder="1" applyAlignment="1">
      <alignment horizontal="center" vertical="top"/>
    </xf>
    <xf numFmtId="178" fontId="1" fillId="0" borderId="31" xfId="0" applyNumberFormat="1" applyFont="1" applyBorder="1" applyAlignment="1">
      <alignment horizontal="center" vertical="top"/>
    </xf>
    <xf numFmtId="178" fontId="2" fillId="9" borderId="31" xfId="0" applyNumberFormat="1" applyFont="1" applyFill="1" applyBorder="1" applyAlignment="1">
      <alignment horizontal="center" vertical="top"/>
    </xf>
    <xf numFmtId="178" fontId="2" fillId="8" borderId="31" xfId="0" applyNumberFormat="1" applyFont="1" applyFill="1" applyBorder="1" applyAlignment="1">
      <alignment horizontal="center" vertical="top" wrapText="1"/>
    </xf>
    <xf numFmtId="0" fontId="1" fillId="0" borderId="31" xfId="18" applyBorder="1" applyAlignment="1">
      <alignment horizontal="justify" vertical="top"/>
    </xf>
    <xf numFmtId="0" fontId="1" fillId="0" borderId="31" xfId="0" applyFont="1" applyBorder="1" applyAlignment="1">
      <alignment horizontal="center" vertical="top" wrapText="1"/>
    </xf>
    <xf numFmtId="4" fontId="1" fillId="0" borderId="31" xfId="0" applyNumberFormat="1" applyFont="1" applyBorder="1" applyAlignment="1">
      <alignment horizontal="center" vertical="top" wrapText="1"/>
    </xf>
    <xf numFmtId="178" fontId="2" fillId="10" borderId="31" xfId="0" applyNumberFormat="1" applyFont="1" applyFill="1" applyBorder="1" applyAlignment="1">
      <alignment horizontal="center" vertical="top"/>
    </xf>
    <xf numFmtId="178" fontId="2" fillId="11" borderId="31" xfId="0" applyNumberFormat="1" applyFont="1" applyFill="1" applyBorder="1" applyAlignment="1">
      <alignment horizontal="center" vertical="top"/>
    </xf>
    <xf numFmtId="178" fontId="2" fillId="12" borderId="31" xfId="0" applyNumberFormat="1" applyFont="1" applyFill="1" applyBorder="1" applyAlignment="1">
      <alignment horizontal="center" vertical="top"/>
    </xf>
    <xf numFmtId="172" fontId="2" fillId="9" borderId="31" xfId="0" applyNumberFormat="1" applyFont="1" applyFill="1" applyBorder="1" applyAlignment="1">
      <alignment horizontal="centerContinuous" vertical="top"/>
    </xf>
    <xf numFmtId="178" fontId="2" fillId="9" borderId="31" xfId="0" applyNumberFormat="1" applyFont="1" applyFill="1" applyBorder="1" applyAlignment="1">
      <alignment horizontal="centerContinuous" vertical="top"/>
    </xf>
    <xf numFmtId="0" fontId="2" fillId="8" borderId="31" xfId="0" applyFont="1" applyFill="1" applyBorder="1" applyAlignment="1">
      <alignment horizontal="center" vertical="top" wrapText="1"/>
    </xf>
    <xf numFmtId="0" fontId="2" fillId="8" borderId="31" xfId="18" applyFont="1" applyFill="1" applyBorder="1" applyAlignment="1">
      <alignment horizontal="justify" vertical="top" wrapText="1"/>
    </xf>
    <xf numFmtId="0" fontId="2" fillId="8" borderId="31" xfId="0" applyFont="1" applyFill="1" applyBorder="1" applyAlignment="1">
      <alignment horizontal="justify" vertical="top" wrapText="1"/>
    </xf>
    <xf numFmtId="4" fontId="2" fillId="8" borderId="31" xfId="0" applyNumberFormat="1" applyFont="1" applyFill="1" applyBorder="1" applyAlignment="1">
      <alignment horizontal="justify" vertical="top" wrapText="1"/>
    </xf>
    <xf numFmtId="178" fontId="2" fillId="8" borderId="31" xfId="0" applyNumberFormat="1" applyFont="1" applyFill="1" applyBorder="1" applyAlignment="1">
      <alignment horizontal="justify" vertical="top" wrapText="1"/>
    </xf>
    <xf numFmtId="172" fontId="2" fillId="10" borderId="31" xfId="0" applyNumberFormat="1" applyFont="1" applyFill="1" applyBorder="1" applyAlignment="1">
      <alignment horizontal="centerContinuous" vertical="top"/>
    </xf>
    <xf numFmtId="172" fontId="2" fillId="10" borderId="31" xfId="18" applyNumberFormat="1" applyFont="1" applyFill="1" applyBorder="1" applyAlignment="1">
      <alignment horizontal="centerContinuous" vertical="top"/>
    </xf>
    <xf numFmtId="178" fontId="2" fillId="10" borderId="31" xfId="0" applyNumberFormat="1" applyFont="1" applyFill="1" applyBorder="1" applyAlignment="1">
      <alignment horizontal="centerContinuous" vertical="top"/>
    </xf>
    <xf numFmtId="172" fontId="2" fillId="11" borderId="31" xfId="0" applyNumberFormat="1" applyFont="1" applyFill="1" applyBorder="1" applyAlignment="1">
      <alignment horizontal="centerContinuous" vertical="top"/>
    </xf>
    <xf numFmtId="172" fontId="2" fillId="11" borderId="31" xfId="18" applyNumberFormat="1" applyFont="1" applyFill="1" applyBorder="1" applyAlignment="1">
      <alignment horizontal="centerContinuous" vertical="top"/>
    </xf>
    <xf numFmtId="178" fontId="2" fillId="11" borderId="31" xfId="0" applyNumberFormat="1" applyFont="1" applyFill="1" applyBorder="1" applyAlignment="1">
      <alignment horizontal="centerContinuous" vertical="top"/>
    </xf>
    <xf numFmtId="172" fontId="2" fillId="12" borderId="31" xfId="0" applyNumberFormat="1" applyFont="1" applyFill="1" applyBorder="1" applyAlignment="1">
      <alignment horizontal="centerContinuous" vertical="top"/>
    </xf>
    <xf numFmtId="172" fontId="2" fillId="12" borderId="31" xfId="18" applyNumberFormat="1" applyFont="1" applyFill="1" applyBorder="1" applyAlignment="1">
      <alignment horizontal="centerContinuous" vertical="top"/>
    </xf>
    <xf numFmtId="178" fontId="2" fillId="12" borderId="31" xfId="0" applyNumberFormat="1" applyFont="1" applyFill="1" applyBorder="1" applyAlignment="1">
      <alignment horizontal="centerContinuous" vertical="top"/>
    </xf>
    <xf numFmtId="0" fontId="30" fillId="7" borderId="55" xfId="0" applyFont="1" applyFill="1" applyBorder="1" applyAlignment="1">
      <alignment vertical="top" wrapText="1"/>
    </xf>
    <xf numFmtId="0" fontId="30" fillId="7" borderId="56" xfId="0" applyFont="1" applyFill="1" applyBorder="1" applyAlignment="1">
      <alignment vertical="top" wrapText="1"/>
    </xf>
    <xf numFmtId="172" fontId="2" fillId="5" borderId="33" xfId="0" applyNumberFormat="1" applyFont="1" applyFill="1" applyBorder="1" applyAlignment="1">
      <alignment horizontal="center" vertical="top"/>
    </xf>
    <xf numFmtId="4" fontId="2" fillId="5" borderId="33" xfId="0" applyNumberFormat="1" applyFont="1" applyFill="1" applyBorder="1" applyAlignment="1">
      <alignment horizontal="center" vertical="top"/>
    </xf>
    <xf numFmtId="44" fontId="2" fillId="5" borderId="33" xfId="0" applyNumberFormat="1" applyFont="1" applyFill="1" applyBorder="1" applyAlignment="1">
      <alignment horizontal="center" vertical="top"/>
    </xf>
    <xf numFmtId="0" fontId="30" fillId="7" borderId="56" xfId="0" applyFont="1" applyFill="1" applyBorder="1" applyAlignment="1">
      <alignment horizontal="right" vertical="top"/>
    </xf>
    <xf numFmtId="178" fontId="30" fillId="7" borderId="57" xfId="0" applyNumberFormat="1" applyFont="1" applyFill="1" applyBorder="1" applyAlignment="1">
      <alignment horizontal="center" vertical="top" wrapText="1"/>
    </xf>
    <xf numFmtId="178" fontId="2" fillId="6" borderId="31" xfId="0" applyNumberFormat="1" applyFont="1" applyFill="1" applyBorder="1" applyAlignment="1">
      <alignment horizontal="center" vertical="top"/>
    </xf>
    <xf numFmtId="178" fontId="36" fillId="5" borderId="31" xfId="8" applyNumberFormat="1" applyFont="1" applyFill="1" applyBorder="1" applyAlignment="1">
      <alignment horizontal="center" vertical="top" wrapText="1"/>
    </xf>
    <xf numFmtId="0" fontId="30" fillId="7" borderId="51"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52" xfId="0" applyFont="1" applyFill="1" applyBorder="1" applyAlignment="1">
      <alignment horizontal="center" vertical="center" wrapText="1"/>
    </xf>
    <xf numFmtId="0" fontId="7" fillId="0" borderId="53"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54" xfId="0" applyFont="1" applyBorder="1" applyAlignment="1">
      <alignment horizontal="justify" vertical="center" wrapText="1"/>
    </xf>
    <xf numFmtId="0" fontId="2" fillId="0" borderId="5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61" xfId="0" applyFont="1" applyBorder="1" applyAlignment="1">
      <alignment horizontal="center" vertical="center" wrapText="1"/>
    </xf>
    <xf numFmtId="0" fontId="2" fillId="5" borderId="31" xfId="0" applyFont="1" applyFill="1" applyBorder="1" applyAlignment="1">
      <alignment horizontal="center" vertical="top" wrapText="1"/>
    </xf>
    <xf numFmtId="164" fontId="2" fillId="5" borderId="31" xfId="8" applyFont="1" applyFill="1" applyBorder="1" applyAlignment="1">
      <alignment horizontal="center" vertical="top" wrapText="1"/>
    </xf>
    <xf numFmtId="0" fontId="1" fillId="0" borderId="5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xf>
    <xf numFmtId="0" fontId="27" fillId="0" borderId="0" xfId="0" applyFont="1" applyAlignment="1">
      <alignment horizontal="center" vertical="center"/>
    </xf>
    <xf numFmtId="0" fontId="27" fillId="0" borderId="46" xfId="0" applyFont="1" applyBorder="1" applyAlignment="1">
      <alignment horizontal="center" vertical="center"/>
    </xf>
    <xf numFmtId="0" fontId="7" fillId="0" borderId="45" xfId="0" applyFont="1" applyBorder="1" applyAlignment="1">
      <alignment horizontal="right" vertical="center" wrapText="1"/>
    </xf>
    <xf numFmtId="0" fontId="7" fillId="0" borderId="0" xfId="0" applyFont="1" applyAlignment="1">
      <alignment horizontal="right" vertical="center"/>
    </xf>
    <xf numFmtId="0" fontId="7" fillId="0" borderId="46" xfId="0" applyFont="1" applyBorder="1" applyAlignment="1">
      <alignment horizontal="right" vertical="center"/>
    </xf>
    <xf numFmtId="0" fontId="29" fillId="0" borderId="47" xfId="0" applyFont="1" applyBorder="1" applyAlignment="1">
      <alignment horizontal="center" vertical="center" wrapText="1"/>
    </xf>
    <xf numFmtId="0" fontId="29" fillId="0" borderId="28" xfId="0" applyFont="1" applyBorder="1" applyAlignment="1">
      <alignment horizontal="center" vertical="center" wrapText="1"/>
    </xf>
    <xf numFmtId="0" fontId="30" fillId="7" borderId="49"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30" fillId="7" borderId="50" xfId="0" applyFont="1" applyFill="1" applyBorder="1" applyAlignment="1">
      <alignment horizontal="center" vertical="center" wrapText="1"/>
    </xf>
    <xf numFmtId="0" fontId="6" fillId="0" borderId="38"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24" xfId="0" applyFont="1" applyBorder="1" applyAlignment="1">
      <alignment horizontal="left" vertical="top" wrapText="1"/>
    </xf>
    <xf numFmtId="0" fontId="6" fillId="0" borderId="20" xfId="0" applyFont="1" applyBorder="1" applyAlignment="1">
      <alignment horizontal="left" vertical="top" wrapText="1"/>
    </xf>
    <xf numFmtId="0" fontId="6" fillId="0" borderId="32" xfId="0" applyFont="1" applyBorder="1" applyAlignment="1">
      <alignment horizontal="left" vertical="top" wrapText="1"/>
    </xf>
    <xf numFmtId="164" fontId="3" fillId="0" borderId="39" xfId="9" applyFont="1" applyBorder="1" applyAlignment="1">
      <alignment vertical="center"/>
    </xf>
    <xf numFmtId="164" fontId="3" fillId="0" borderId="11" xfId="9" applyFont="1" applyBorder="1" applyAlignment="1">
      <alignment vertical="center"/>
    </xf>
    <xf numFmtId="0" fontId="10" fillId="0" borderId="0" xfId="0" applyFont="1" applyAlignment="1">
      <alignment horizontal="center" vertical="center"/>
    </xf>
    <xf numFmtId="0" fontId="0" fillId="0" borderId="0" xfId="0" applyAlignment="1">
      <alignment horizontal="center" wrapText="1"/>
    </xf>
    <xf numFmtId="0" fontId="2" fillId="0" borderId="37" xfId="0" applyFont="1" applyBorder="1" applyAlignment="1">
      <alignment horizontal="center" vertical="center" wrapText="1"/>
    </xf>
    <xf numFmtId="0" fontId="2" fillId="0" borderId="41" xfId="0" applyFont="1" applyBorder="1" applyAlignment="1">
      <alignment horizontal="center" vertical="center" wrapText="1"/>
    </xf>
    <xf numFmtId="0" fontId="2" fillId="3" borderId="42" xfId="0" applyFont="1" applyFill="1" applyBorder="1" applyAlignment="1">
      <alignment horizontal="center"/>
    </xf>
    <xf numFmtId="0" fontId="2" fillId="3" borderId="37" xfId="0" applyFont="1" applyFill="1" applyBorder="1" applyAlignment="1">
      <alignment horizontal="center"/>
    </xf>
    <xf numFmtId="0" fontId="13" fillId="4" borderId="25" xfId="0" applyFont="1" applyFill="1" applyBorder="1" applyAlignment="1">
      <alignment horizontal="center"/>
    </xf>
    <xf numFmtId="0" fontId="13" fillId="4" borderId="1" xfId="0" applyFont="1" applyFill="1" applyBorder="1" applyAlignment="1">
      <alignment horizontal="center"/>
    </xf>
    <xf numFmtId="0" fontId="0" fillId="0" borderId="8" xfId="0" applyBorder="1" applyAlignment="1">
      <alignment horizontal="center" vertical="center" wrapText="1"/>
    </xf>
    <xf numFmtId="0" fontId="14" fillId="0" borderId="24" xfId="0" applyFont="1" applyBorder="1" applyAlignment="1">
      <alignment horizontal="center" vertical="top" wrapText="1"/>
    </xf>
    <xf numFmtId="0" fontId="14" fillId="0" borderId="20" xfId="0" applyFont="1" applyBorder="1" applyAlignment="1">
      <alignment horizontal="center" vertical="top" wrapText="1"/>
    </xf>
    <xf numFmtId="0" fontId="14" fillId="0" borderId="32" xfId="0" applyFont="1" applyBorder="1" applyAlignment="1">
      <alignment horizontal="center" vertical="top" wrapText="1"/>
    </xf>
    <xf numFmtId="0" fontId="5" fillId="0" borderId="38"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24" xfId="0" applyFont="1" applyBorder="1" applyAlignment="1">
      <alignment horizontal="left" vertical="top" wrapText="1"/>
    </xf>
    <xf numFmtId="0" fontId="5" fillId="0" borderId="20" xfId="0" applyFont="1" applyBorder="1" applyAlignment="1">
      <alignment horizontal="left" vertical="top" wrapText="1"/>
    </xf>
    <xf numFmtId="0" fontId="5" fillId="0" borderId="32" xfId="0" applyFont="1" applyBorder="1" applyAlignment="1">
      <alignment horizontal="left" vertical="top" wrapText="1"/>
    </xf>
    <xf numFmtId="0" fontId="6" fillId="0" borderId="8" xfId="0" applyFont="1" applyBorder="1" applyAlignment="1">
      <alignment horizontal="justify" vertical="top"/>
    </xf>
    <xf numFmtId="0" fontId="3" fillId="0" borderId="8" xfId="0" applyFont="1" applyBorder="1" applyAlignment="1">
      <alignment horizontal="justify" vertical="top"/>
    </xf>
    <xf numFmtId="164" fontId="3" fillId="0" borderId="39" xfId="9" applyFont="1" applyFill="1" applyBorder="1" applyAlignment="1">
      <alignment vertical="center"/>
    </xf>
    <xf numFmtId="164" fontId="3" fillId="0" borderId="11" xfId="9" applyFont="1" applyFill="1" applyBorder="1" applyAlignment="1">
      <alignment vertical="center"/>
    </xf>
    <xf numFmtId="0" fontId="3" fillId="0" borderId="14" xfId="0" applyFont="1" applyBorder="1" applyAlignment="1">
      <alignment horizontal="justify" vertical="top"/>
    </xf>
    <xf numFmtId="164" fontId="3" fillId="0" borderId="40" xfId="9" applyFont="1" applyFill="1" applyBorder="1" applyAlignment="1">
      <alignment vertical="center"/>
    </xf>
  </cellXfs>
  <cellStyles count="23">
    <cellStyle name="Millares 2" xfId="1" xr:uid="{00000000-0005-0000-0000-000001000000}"/>
    <cellStyle name="Millares 3" xfId="2" xr:uid="{00000000-0005-0000-0000-000002000000}"/>
    <cellStyle name="Millares 3 2" xfId="3" xr:uid="{00000000-0005-0000-0000-000003000000}"/>
    <cellStyle name="Millares 4" xfId="4" xr:uid="{00000000-0005-0000-0000-000004000000}"/>
    <cellStyle name="Millares 5" xfId="5" xr:uid="{00000000-0005-0000-0000-000005000000}"/>
    <cellStyle name="Millares 6" xfId="6" xr:uid="{00000000-0005-0000-0000-000006000000}"/>
    <cellStyle name="Millares 7" xfId="7" xr:uid="{00000000-0005-0000-0000-000007000000}"/>
    <cellStyle name="Millares 8" xfId="15" xr:uid="{00000000-0005-0000-0000-000008000000}"/>
    <cellStyle name="Millares 9" xfId="19" xr:uid="{00000000-0005-0000-0000-000009000000}"/>
    <cellStyle name="Moneda" xfId="8" builtinId="4"/>
    <cellStyle name="Moneda 2" xfId="9" xr:uid="{00000000-0005-0000-0000-00000B000000}"/>
    <cellStyle name="Moneda 2 2" xfId="22" xr:uid="{63504348-87AE-4723-854D-0AA5D5B37653}"/>
    <cellStyle name="Moneda 3" xfId="10" xr:uid="{00000000-0005-0000-0000-00000C000000}"/>
    <cellStyle name="Moneda 4" xfId="16" xr:uid="{00000000-0005-0000-0000-00000D000000}"/>
    <cellStyle name="Moneda 5" xfId="20" xr:uid="{00000000-0005-0000-0000-00000E000000}"/>
    <cellStyle name="Normal" xfId="0" builtinId="0"/>
    <cellStyle name="Normal 2" xfId="11" xr:uid="{00000000-0005-0000-0000-000010000000}"/>
    <cellStyle name="Normal 2 2" xfId="17" xr:uid="{00000000-0005-0000-0000-000011000000}"/>
    <cellStyle name="Normal 3" xfId="12" xr:uid="{00000000-0005-0000-0000-000012000000}"/>
    <cellStyle name="Normal 3 2" xfId="18" xr:uid="{00000000-0005-0000-0000-000013000000}"/>
    <cellStyle name="Normal 3 2 2" xfId="21" xr:uid="{00000000-0005-0000-0000-000014000000}"/>
    <cellStyle name="Porcentual 2" xfId="13" xr:uid="{00000000-0005-0000-0000-000016000000}"/>
    <cellStyle name="Porcentual 3" xfId="14" xr:uid="{00000000-0005-0000-0000-000017000000}"/>
  </cellStyles>
  <dxfs count="0"/>
  <tableStyles count="0" defaultTableStyle="TableStyleMedium9"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70593</xdr:colOff>
      <xdr:row>0</xdr:row>
      <xdr:rowOff>64992</xdr:rowOff>
    </xdr:from>
    <xdr:to>
      <xdr:col>1</xdr:col>
      <xdr:colOff>205252</xdr:colOff>
      <xdr:row>3</xdr:row>
      <xdr:rowOff>237316</xdr:rowOff>
    </xdr:to>
    <xdr:pic>
      <xdr:nvPicPr>
        <xdr:cNvPr id="2" name="Imagen 10">
          <a:extLst>
            <a:ext uri="{FF2B5EF4-FFF2-40B4-BE49-F238E27FC236}">
              <a16:creationId xmlns:a16="http://schemas.microsoft.com/office/drawing/2014/main" id="{4F074E1D-E4FE-4FDE-9AE0-25F8009D6E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70593" y="64992"/>
          <a:ext cx="927139" cy="110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70593</xdr:colOff>
      <xdr:row>0</xdr:row>
      <xdr:rowOff>64992</xdr:rowOff>
    </xdr:from>
    <xdr:to>
      <xdr:col>1</xdr:col>
      <xdr:colOff>205252</xdr:colOff>
      <xdr:row>3</xdr:row>
      <xdr:rowOff>237316</xdr:rowOff>
    </xdr:to>
    <xdr:pic>
      <xdr:nvPicPr>
        <xdr:cNvPr id="2" name="Imagen 10">
          <a:extLst>
            <a:ext uri="{FF2B5EF4-FFF2-40B4-BE49-F238E27FC236}">
              <a16:creationId xmlns:a16="http://schemas.microsoft.com/office/drawing/2014/main" id="{92D772A5-A339-48DB-83E3-875BDAE4F9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70593" y="64992"/>
          <a:ext cx="927139" cy="110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37</xdr:row>
      <xdr:rowOff>85724</xdr:rowOff>
    </xdr:from>
    <xdr:to>
      <xdr:col>7</xdr:col>
      <xdr:colOff>371475</xdr:colOff>
      <xdr:row>39</xdr:row>
      <xdr:rowOff>161924</xdr:rowOff>
    </xdr:to>
    <xdr:sp macro="" textlink="">
      <xdr:nvSpPr>
        <xdr:cNvPr id="2" name="Text Box 13">
          <a:extLst>
            <a:ext uri="{FF2B5EF4-FFF2-40B4-BE49-F238E27FC236}">
              <a16:creationId xmlns:a16="http://schemas.microsoft.com/office/drawing/2014/main" id="{00000000-0008-0000-0600-000002000000}"/>
            </a:ext>
          </a:extLst>
        </xdr:cNvPr>
        <xdr:cNvSpPr txBox="1">
          <a:spLocks noChangeArrowheads="1"/>
        </xdr:cNvSpPr>
      </xdr:nvSpPr>
      <xdr:spPr bwMode="auto">
        <a:xfrm>
          <a:off x="104775" y="7238999"/>
          <a:ext cx="5543550" cy="400050"/>
        </a:xfrm>
        <a:prstGeom prst="rect">
          <a:avLst/>
        </a:prstGeom>
        <a:noFill/>
        <a:ln w="9525">
          <a:noFill/>
          <a:miter lim="800000"/>
          <a:headEnd/>
          <a:tailEnd/>
        </a:ln>
      </xdr:spPr>
      <xdr:txBody>
        <a:bodyPr vertOverflow="clip" wrap="square" lIns="27432" tIns="22860" rIns="0" bIns="0" anchor="t" upright="1"/>
        <a:lstStyle/>
        <a:p>
          <a:pPr algn="l" rtl="0">
            <a:defRPr sz="1000"/>
          </a:pPr>
          <a:r>
            <a:rPr lang="es-MX" sz="1000" b="0" i="0" strike="noStrike">
              <a:solidFill>
                <a:srgbClr val="000000"/>
              </a:solidFill>
              <a:latin typeface="Arial"/>
              <a:cs typeface="Arial"/>
            </a:rPr>
            <a:t>OBSERVACIONES: LOS MONTOS ESTÁN CON I.V.A.</a:t>
          </a:r>
        </a:p>
        <a:p>
          <a:pPr algn="l" rtl="0">
            <a:defRPr sz="1000"/>
          </a:pPr>
          <a:endParaRPr lang="es-MX" sz="1000" b="0" i="0" strike="noStrike">
            <a:solidFill>
              <a:srgbClr val="000000"/>
            </a:solidFill>
            <a:latin typeface="Arial"/>
            <a:cs typeface="Arial"/>
          </a:endParaRPr>
        </a:p>
      </xdr:txBody>
    </xdr:sp>
    <xdr:clientData/>
  </xdr:twoCellAnchor>
  <xdr:twoCellAnchor>
    <xdr:from>
      <xdr:col>2</xdr:col>
      <xdr:colOff>561975</xdr:colOff>
      <xdr:row>0</xdr:row>
      <xdr:rowOff>104775</xdr:rowOff>
    </xdr:from>
    <xdr:to>
      <xdr:col>10</xdr:col>
      <xdr:colOff>809625</xdr:colOff>
      <xdr:row>2</xdr:row>
      <xdr:rowOff>209550</xdr:rowOff>
    </xdr:to>
    <xdr:sp macro="" textlink="">
      <xdr:nvSpPr>
        <xdr:cNvPr id="4" name="Text Box 5">
          <a:extLst>
            <a:ext uri="{FF2B5EF4-FFF2-40B4-BE49-F238E27FC236}">
              <a16:creationId xmlns:a16="http://schemas.microsoft.com/office/drawing/2014/main" id="{00000000-0008-0000-0600-000004000000}"/>
            </a:ext>
          </a:extLst>
        </xdr:cNvPr>
        <xdr:cNvSpPr txBox="1">
          <a:spLocks noChangeArrowheads="1"/>
        </xdr:cNvSpPr>
      </xdr:nvSpPr>
      <xdr:spPr bwMode="auto">
        <a:xfrm>
          <a:off x="1638300" y="104775"/>
          <a:ext cx="6829425" cy="581025"/>
        </a:xfrm>
        <a:prstGeom prst="rect">
          <a:avLst/>
        </a:prstGeom>
        <a:noFill/>
        <a:ln w="19050">
          <a:noFill/>
          <a:miter lim="800000"/>
          <a:headEnd/>
          <a:tailEnd/>
        </a:ln>
      </xdr:spPr>
      <xdr:txBody>
        <a:bodyPr vertOverflow="clip" wrap="square" lIns="36576" tIns="27432" rIns="36576" bIns="0" anchor="t" upright="1"/>
        <a:lstStyle/>
        <a:p>
          <a:pPr algn="ctr" rtl="0">
            <a:defRPr sz="1000"/>
          </a:pPr>
          <a:r>
            <a:rPr lang="es-MX" sz="1400" b="1" i="0" u="none" strike="noStrike" baseline="0">
              <a:solidFill>
                <a:srgbClr val="000000"/>
              </a:solidFill>
              <a:latin typeface="Tahoma"/>
              <a:ea typeface="Tahoma"/>
              <a:cs typeface="Tahoma"/>
            </a:rPr>
            <a:t>ORGANISMO OPERADOR MUNICIPAL DEL SISTEMA DE AGUA POTABLE, ALCANTARILLADO Y SANEAMIENTO  DE LOS CABOS</a:t>
          </a:r>
        </a:p>
      </xdr:txBody>
    </xdr:sp>
    <xdr:clientData/>
  </xdr:twoCellAnchor>
  <xdr:twoCellAnchor editAs="oneCell">
    <xdr:from>
      <xdr:col>0</xdr:col>
      <xdr:colOff>228600</xdr:colOff>
      <xdr:row>0</xdr:row>
      <xdr:rowOff>142875</xdr:rowOff>
    </xdr:from>
    <xdr:to>
      <xdr:col>2</xdr:col>
      <xdr:colOff>438150</xdr:colOff>
      <xdr:row>4</xdr:row>
      <xdr:rowOff>76200</xdr:rowOff>
    </xdr:to>
    <xdr:pic>
      <xdr:nvPicPr>
        <xdr:cNvPr id="25635" name="Picture 377">
          <a:extLst>
            <a:ext uri="{FF2B5EF4-FFF2-40B4-BE49-F238E27FC236}">
              <a16:creationId xmlns:a16="http://schemas.microsoft.com/office/drawing/2014/main" id="{00000000-0008-0000-0600-0000236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17" t="12097" r="26328" b="15323"/>
        <a:stretch>
          <a:fillRect/>
        </a:stretch>
      </xdr:blipFill>
      <xdr:spPr bwMode="auto">
        <a:xfrm>
          <a:off x="228600" y="142875"/>
          <a:ext cx="12858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Nueva%20carpeta/OBRAS/best%20buy/PRESUPUESTO_BEST_BUY_MUNDO_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TERRACERIAS%20CYO/O%20B%20R%20A%20S%20%20%20E%20N%20%20%20P%20R%20O%20C%20E%20S%20O/VIALIDADES%20LOS%20CABOS%202016/Users/fausto/Documents/O%20B%20R%20A%20S_%20I%20B%20S/MISION%20SAPI%20SA%20DE%20CV/U%20R%20B%20-%201%20R%20A%20-%20E%20T%20A%20P%20A/REPORTE%20DE%20VOLUMENES/Semana%2021/URB-1ERA%20ETAPA-ESTIMACION%2021.xls?363099D7" TargetMode="External"/><Relationship Id="rId1" Type="http://schemas.openxmlformats.org/officeDocument/2006/relationships/externalLinkPath" Target="file:///\\363099D7\URB-1ERA%20ETAPA-ESTIMACION%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4354-C13A-4C57-B60E-21119673107C}">
  <sheetPr>
    <pageSetUpPr fitToPage="1"/>
  </sheetPr>
  <dimension ref="A1:AS133"/>
  <sheetViews>
    <sheetView tabSelected="1" view="pageBreakPreview" zoomScaleNormal="100" zoomScaleSheetLayoutView="100" workbookViewId="0">
      <selection activeCell="F4" sqref="F4"/>
    </sheetView>
  </sheetViews>
  <sheetFormatPr baseColWidth="10" defaultRowHeight="12.75" outlineLevelRow="1" x14ac:dyDescent="0.2"/>
  <cols>
    <col min="2" max="2" width="71.7109375" customWidth="1"/>
    <col min="3" max="4" width="11.5703125" style="98"/>
    <col min="5" max="5" width="11.5703125" style="132"/>
    <col min="6" max="6" width="15.85546875" style="134" customWidth="1"/>
  </cols>
  <sheetData>
    <row r="1" spans="1:45" s="87" customFormat="1" ht="24.75" customHeight="1" x14ac:dyDescent="0.2">
      <c r="A1" s="189" t="s">
        <v>96</v>
      </c>
      <c r="B1" s="190"/>
      <c r="C1" s="190"/>
      <c r="D1" s="190"/>
      <c r="E1" s="190"/>
      <c r="F1" s="191"/>
      <c r="G1" s="95"/>
    </row>
    <row r="2" spans="1:45" s="87" customFormat="1" ht="24.75" customHeight="1" x14ac:dyDescent="0.2">
      <c r="A2" s="192" t="s">
        <v>97</v>
      </c>
      <c r="B2" s="193"/>
      <c r="C2" s="193"/>
      <c r="D2" s="193"/>
      <c r="E2" s="193"/>
      <c r="F2" s="194"/>
      <c r="G2" s="95"/>
    </row>
    <row r="3" spans="1:45" s="87" customFormat="1" ht="24.75" customHeight="1" x14ac:dyDescent="0.2">
      <c r="A3" s="195"/>
      <c r="B3" s="196"/>
      <c r="C3" s="196"/>
      <c r="D3" s="196"/>
      <c r="E3" s="196"/>
      <c r="F3" s="197"/>
      <c r="G3" s="95"/>
    </row>
    <row r="4" spans="1:45" s="88" customFormat="1" ht="24.75" customHeight="1" thickBot="1" x14ac:dyDescent="0.25">
      <c r="A4" s="198" t="s">
        <v>267</v>
      </c>
      <c r="B4" s="199"/>
      <c r="C4" s="199"/>
      <c r="D4" s="199"/>
      <c r="E4" s="199"/>
      <c r="F4" s="133" t="s">
        <v>270</v>
      </c>
    </row>
    <row r="5" spans="1:45" s="89" customFormat="1" ht="16.5" customHeight="1" x14ac:dyDescent="0.2">
      <c r="A5" s="200" t="s">
        <v>30</v>
      </c>
      <c r="B5" s="201"/>
      <c r="C5" s="201"/>
      <c r="D5" s="201"/>
      <c r="E5" s="201"/>
      <c r="F5" s="202"/>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row>
    <row r="6" spans="1:45" s="89" customFormat="1" ht="33" customHeight="1" collapsed="1" x14ac:dyDescent="0.2">
      <c r="A6" s="186" t="s">
        <v>132</v>
      </c>
      <c r="B6" s="187"/>
      <c r="C6" s="187"/>
      <c r="D6" s="187"/>
      <c r="E6" s="187"/>
      <c r="F6" s="188"/>
      <c r="G6" s="88"/>
      <c r="H6" s="88"/>
      <c r="I6" s="88"/>
      <c r="J6" s="88"/>
      <c r="K6" s="88"/>
      <c r="L6" s="88"/>
      <c r="M6" s="88"/>
      <c r="N6" s="88"/>
      <c r="O6" s="88"/>
      <c r="P6" s="88"/>
      <c r="Q6" s="88"/>
      <c r="R6" s="88"/>
    </row>
    <row r="7" spans="1:45" s="89" customFormat="1" ht="15.75" customHeight="1" x14ac:dyDescent="0.2">
      <c r="A7" s="172" t="s">
        <v>31</v>
      </c>
      <c r="B7" s="173"/>
      <c r="C7" s="173"/>
      <c r="D7" s="173"/>
      <c r="E7" s="173"/>
      <c r="F7" s="174"/>
      <c r="G7" s="88"/>
      <c r="H7" s="88"/>
      <c r="I7" s="88"/>
      <c r="J7" s="88"/>
      <c r="K7" s="88"/>
      <c r="L7" s="88"/>
      <c r="M7" s="88"/>
      <c r="N7" s="88"/>
      <c r="O7" s="88"/>
      <c r="P7" s="88"/>
      <c r="Q7" s="88"/>
      <c r="R7" s="88"/>
    </row>
    <row r="8" spans="1:45" s="89" customFormat="1" ht="33" customHeight="1" x14ac:dyDescent="0.2">
      <c r="A8" s="175" t="s">
        <v>116</v>
      </c>
      <c r="B8" s="176"/>
      <c r="C8" s="176"/>
      <c r="D8" s="176"/>
      <c r="E8" s="176"/>
      <c r="F8" s="177"/>
      <c r="G8" s="88"/>
      <c r="H8" s="88"/>
      <c r="I8" s="88"/>
      <c r="J8" s="88"/>
      <c r="K8" s="88"/>
      <c r="L8" s="88"/>
      <c r="M8" s="88"/>
      <c r="N8" s="88"/>
      <c r="O8" s="88"/>
      <c r="P8" s="88"/>
      <c r="Q8" s="88"/>
      <c r="R8" s="88"/>
    </row>
    <row r="9" spans="1:45" s="89" customFormat="1" ht="14.25" customHeight="1" x14ac:dyDescent="0.2">
      <c r="A9" s="99" t="s">
        <v>3</v>
      </c>
      <c r="B9" s="99" t="s">
        <v>32</v>
      </c>
      <c r="C9" s="99" t="s">
        <v>33</v>
      </c>
      <c r="D9" s="100" t="s">
        <v>34</v>
      </c>
      <c r="E9" s="130" t="s">
        <v>35</v>
      </c>
      <c r="F9" s="135" t="s">
        <v>0</v>
      </c>
      <c r="G9" s="88"/>
      <c r="H9" s="88"/>
      <c r="I9" s="88"/>
      <c r="J9" s="88"/>
      <c r="K9" s="88"/>
      <c r="L9" s="88"/>
      <c r="M9" s="88"/>
      <c r="N9" s="88"/>
      <c r="O9" s="88"/>
      <c r="P9" s="88"/>
      <c r="Q9" s="88"/>
      <c r="R9" s="88"/>
    </row>
    <row r="10" spans="1:45" s="89" customFormat="1" ht="5.0999999999999996" customHeight="1" x14ac:dyDescent="0.2">
      <c r="A10" s="101"/>
      <c r="B10" s="101"/>
      <c r="C10" s="101"/>
      <c r="D10" s="102"/>
      <c r="E10" s="131"/>
      <c r="F10" s="136"/>
      <c r="G10" s="88"/>
      <c r="H10" s="88"/>
      <c r="I10" s="88"/>
      <c r="J10" s="88"/>
      <c r="K10" s="88"/>
      <c r="L10" s="88"/>
      <c r="M10" s="88"/>
      <c r="N10" s="88"/>
      <c r="O10" s="88"/>
      <c r="P10" s="88"/>
      <c r="Q10" s="88"/>
      <c r="R10" s="88"/>
    </row>
    <row r="11" spans="1:45" x14ac:dyDescent="0.2">
      <c r="A11" s="147"/>
      <c r="B11" s="147" t="s">
        <v>156</v>
      </c>
      <c r="C11" s="147"/>
      <c r="D11" s="147"/>
      <c r="E11" s="148"/>
      <c r="F11" s="139"/>
      <c r="G11" s="88"/>
      <c r="H11" s="88"/>
      <c r="I11" s="88"/>
      <c r="J11" s="88"/>
      <c r="K11" s="88"/>
      <c r="L11" s="88"/>
      <c r="M11" s="88"/>
      <c r="N11" s="88"/>
      <c r="O11" s="88"/>
      <c r="P11" s="88"/>
      <c r="Q11" s="88"/>
      <c r="R11" s="88"/>
    </row>
    <row r="12" spans="1:45" x14ac:dyDescent="0.2">
      <c r="A12" s="149"/>
      <c r="B12" s="150" t="s">
        <v>157</v>
      </c>
      <c r="C12" s="151"/>
      <c r="D12" s="152"/>
      <c r="E12" s="153"/>
      <c r="F12" s="140"/>
      <c r="G12" s="88"/>
      <c r="H12" s="88"/>
      <c r="I12" s="88"/>
      <c r="J12" s="88"/>
      <c r="K12" s="88"/>
      <c r="L12" s="88"/>
      <c r="M12" s="88"/>
      <c r="N12" s="88"/>
      <c r="O12" s="88"/>
      <c r="P12" s="88"/>
      <c r="Q12" s="88"/>
      <c r="R12" s="88"/>
    </row>
    <row r="13" spans="1:45" ht="114.75" outlineLevel="1" x14ac:dyDescent="0.2">
      <c r="A13" s="103" t="s">
        <v>38</v>
      </c>
      <c r="B13" s="141" t="s">
        <v>158</v>
      </c>
      <c r="C13" s="142" t="s">
        <v>39</v>
      </c>
      <c r="D13" s="143">
        <v>660.86</v>
      </c>
      <c r="E13" s="138"/>
      <c r="F13" s="137"/>
    </row>
    <row r="14" spans="1:45" ht="102" outlineLevel="1" x14ac:dyDescent="0.2">
      <c r="A14" s="103" t="s">
        <v>40</v>
      </c>
      <c r="B14" s="141" t="s">
        <v>159</v>
      </c>
      <c r="C14" s="142" t="s">
        <v>39</v>
      </c>
      <c r="D14" s="143">
        <v>165.21</v>
      </c>
      <c r="E14" s="138"/>
      <c r="F14" s="137"/>
    </row>
    <row r="15" spans="1:45" ht="114.75" outlineLevel="1" x14ac:dyDescent="0.2">
      <c r="A15" s="103" t="s">
        <v>110</v>
      </c>
      <c r="B15" s="141" t="s">
        <v>160</v>
      </c>
      <c r="C15" s="142" t="s">
        <v>39</v>
      </c>
      <c r="D15" s="143">
        <v>396.51</v>
      </c>
      <c r="E15" s="138"/>
      <c r="F15" s="137"/>
    </row>
    <row r="16" spans="1:45" ht="76.5" outlineLevel="1" x14ac:dyDescent="0.2">
      <c r="A16" s="103" t="s">
        <v>41</v>
      </c>
      <c r="B16" s="141" t="s">
        <v>161</v>
      </c>
      <c r="C16" s="142" t="s">
        <v>39</v>
      </c>
      <c r="D16" s="143">
        <v>31.62</v>
      </c>
      <c r="E16" s="138"/>
      <c r="F16" s="137"/>
    </row>
    <row r="17" spans="1:6" ht="76.5" outlineLevel="1" x14ac:dyDescent="0.2">
      <c r="A17" s="103" t="s">
        <v>119</v>
      </c>
      <c r="B17" s="141" t="s">
        <v>162</v>
      </c>
      <c r="C17" s="142" t="s">
        <v>39</v>
      </c>
      <c r="D17" s="143">
        <v>430.34</v>
      </c>
      <c r="E17" s="138"/>
      <c r="F17" s="137"/>
    </row>
    <row r="18" spans="1:6" ht="89.25" outlineLevel="1" x14ac:dyDescent="0.2">
      <c r="A18" s="103" t="s">
        <v>112</v>
      </c>
      <c r="B18" s="141" t="s">
        <v>163</v>
      </c>
      <c r="C18" s="142" t="s">
        <v>39</v>
      </c>
      <c r="D18" s="143">
        <v>344.27</v>
      </c>
      <c r="E18" s="138"/>
      <c r="F18" s="137"/>
    </row>
    <row r="19" spans="1:6" ht="63.75" outlineLevel="1" x14ac:dyDescent="0.2">
      <c r="A19" s="103" t="s">
        <v>42</v>
      </c>
      <c r="B19" s="141" t="s">
        <v>164</v>
      </c>
      <c r="C19" s="142" t="s">
        <v>39</v>
      </c>
      <c r="D19" s="143">
        <v>284.95999999999998</v>
      </c>
      <c r="E19" s="138"/>
      <c r="F19" s="137"/>
    </row>
    <row r="20" spans="1:6" ht="63.75" outlineLevel="1" x14ac:dyDescent="0.2">
      <c r="A20" s="103" t="s">
        <v>43</v>
      </c>
      <c r="B20" s="141" t="s">
        <v>165</v>
      </c>
      <c r="C20" s="142" t="s">
        <v>39</v>
      </c>
      <c r="D20" s="143">
        <v>401.27</v>
      </c>
      <c r="E20" s="138"/>
      <c r="F20" s="137"/>
    </row>
    <row r="21" spans="1:6" x14ac:dyDescent="0.2">
      <c r="A21" s="149"/>
      <c r="B21" s="150" t="s">
        <v>166</v>
      </c>
      <c r="C21" s="151"/>
      <c r="D21" s="152"/>
      <c r="E21" s="153"/>
      <c r="F21" s="140"/>
    </row>
    <row r="22" spans="1:6" ht="63.75" outlineLevel="1" x14ac:dyDescent="0.2">
      <c r="A22" s="103" t="s">
        <v>115</v>
      </c>
      <c r="B22" s="141" t="s">
        <v>167</v>
      </c>
      <c r="C22" s="142" t="s">
        <v>1</v>
      </c>
      <c r="D22" s="143">
        <v>395.26</v>
      </c>
      <c r="E22" s="138"/>
      <c r="F22" s="137"/>
    </row>
    <row r="23" spans="1:6" ht="63.75" outlineLevel="1" x14ac:dyDescent="0.2">
      <c r="A23" s="103" t="s">
        <v>120</v>
      </c>
      <c r="B23" s="141" t="s">
        <v>168</v>
      </c>
      <c r="C23" s="142" t="s">
        <v>2</v>
      </c>
      <c r="D23" s="143">
        <v>1</v>
      </c>
      <c r="E23" s="138"/>
      <c r="F23" s="137"/>
    </row>
    <row r="24" spans="1:6" ht="38.25" outlineLevel="1" x14ac:dyDescent="0.2">
      <c r="A24" s="103" t="s">
        <v>169</v>
      </c>
      <c r="B24" s="141" t="s">
        <v>170</v>
      </c>
      <c r="C24" s="142" t="s">
        <v>2</v>
      </c>
      <c r="D24" s="143">
        <v>7</v>
      </c>
      <c r="E24" s="138"/>
      <c r="F24" s="137"/>
    </row>
    <row r="25" spans="1:6" ht="51" outlineLevel="1" x14ac:dyDescent="0.2">
      <c r="A25" s="103" t="s">
        <v>124</v>
      </c>
      <c r="B25" s="141" t="s">
        <v>171</v>
      </c>
      <c r="C25" s="142" t="s">
        <v>2</v>
      </c>
      <c r="D25" s="143">
        <v>56</v>
      </c>
      <c r="E25" s="138"/>
      <c r="F25" s="137"/>
    </row>
    <row r="26" spans="1:6" ht="38.25" outlineLevel="1" x14ac:dyDescent="0.2">
      <c r="A26" s="103" t="s">
        <v>121</v>
      </c>
      <c r="B26" s="141" t="s">
        <v>172</v>
      </c>
      <c r="C26" s="142" t="s">
        <v>2</v>
      </c>
      <c r="D26" s="143">
        <v>1</v>
      </c>
      <c r="E26" s="138"/>
      <c r="F26" s="137"/>
    </row>
    <row r="27" spans="1:6" ht="38.25" outlineLevel="1" x14ac:dyDescent="0.2">
      <c r="A27" s="103" t="s">
        <v>122</v>
      </c>
      <c r="B27" s="141" t="s">
        <v>173</v>
      </c>
      <c r="C27" s="142" t="s">
        <v>2</v>
      </c>
      <c r="D27" s="143">
        <v>1</v>
      </c>
      <c r="E27" s="138"/>
      <c r="F27" s="137"/>
    </row>
    <row r="28" spans="1:6" ht="38.25" outlineLevel="1" x14ac:dyDescent="0.2">
      <c r="A28" s="103" t="s">
        <v>123</v>
      </c>
      <c r="B28" s="141" t="s">
        <v>174</v>
      </c>
      <c r="C28" s="142" t="s">
        <v>2</v>
      </c>
      <c r="D28" s="143">
        <v>1</v>
      </c>
      <c r="E28" s="138"/>
      <c r="F28" s="137"/>
    </row>
    <row r="29" spans="1:6" ht="51" outlineLevel="1" x14ac:dyDescent="0.2">
      <c r="A29" s="103" t="s">
        <v>175</v>
      </c>
      <c r="B29" s="141" t="s">
        <v>176</v>
      </c>
      <c r="C29" s="142" t="s">
        <v>2</v>
      </c>
      <c r="D29" s="143">
        <v>1</v>
      </c>
      <c r="E29" s="138"/>
      <c r="F29" s="137"/>
    </row>
    <row r="30" spans="1:6" ht="38.25" outlineLevel="1" x14ac:dyDescent="0.2">
      <c r="A30" s="103" t="s">
        <v>128</v>
      </c>
      <c r="B30" s="141" t="s">
        <v>177</v>
      </c>
      <c r="C30" s="142" t="s">
        <v>2</v>
      </c>
      <c r="D30" s="143">
        <v>1</v>
      </c>
      <c r="E30" s="138"/>
      <c r="F30" s="137"/>
    </row>
    <row r="31" spans="1:6" ht="38.25" outlineLevel="1" x14ac:dyDescent="0.2">
      <c r="A31" s="103" t="s">
        <v>129</v>
      </c>
      <c r="B31" s="141" t="s">
        <v>178</v>
      </c>
      <c r="C31" s="142" t="s">
        <v>2</v>
      </c>
      <c r="D31" s="143">
        <v>2</v>
      </c>
      <c r="E31" s="138"/>
      <c r="F31" s="137"/>
    </row>
    <row r="32" spans="1:6" x14ac:dyDescent="0.2">
      <c r="A32" s="149"/>
      <c r="B32" s="150" t="s">
        <v>179</v>
      </c>
      <c r="C32" s="151"/>
      <c r="D32" s="152"/>
      <c r="E32" s="153"/>
      <c r="F32" s="140"/>
    </row>
    <row r="33" spans="1:6" ht="229.5" outlineLevel="1" x14ac:dyDescent="0.2">
      <c r="A33" s="103" t="s">
        <v>117</v>
      </c>
      <c r="B33" s="141" t="s">
        <v>180</v>
      </c>
      <c r="C33" s="142" t="s">
        <v>2</v>
      </c>
      <c r="D33" s="143">
        <v>9</v>
      </c>
      <c r="E33" s="138"/>
      <c r="F33" s="137"/>
    </row>
    <row r="34" spans="1:6" ht="229.5" outlineLevel="1" x14ac:dyDescent="0.2">
      <c r="A34" s="103" t="s">
        <v>118</v>
      </c>
      <c r="B34" s="141" t="s">
        <v>181</v>
      </c>
      <c r="C34" s="142" t="s">
        <v>2</v>
      </c>
      <c r="D34" s="143">
        <v>47</v>
      </c>
      <c r="E34" s="138"/>
      <c r="F34" s="137"/>
    </row>
    <row r="35" spans="1:6" x14ac:dyDescent="0.2">
      <c r="A35" s="149"/>
      <c r="B35" s="150" t="s">
        <v>182</v>
      </c>
      <c r="C35" s="151"/>
      <c r="D35" s="152"/>
      <c r="E35" s="153"/>
      <c r="F35" s="140"/>
    </row>
    <row r="36" spans="1:6" ht="165.75" outlineLevel="1" x14ac:dyDescent="0.2">
      <c r="A36" s="103" t="s">
        <v>125</v>
      </c>
      <c r="B36" s="141" t="s">
        <v>183</v>
      </c>
      <c r="C36" s="142" t="s">
        <v>2</v>
      </c>
      <c r="D36" s="143">
        <v>1</v>
      </c>
      <c r="E36" s="138"/>
      <c r="F36" s="137"/>
    </row>
    <row r="37" spans="1:6" ht="25.5" outlineLevel="1" x14ac:dyDescent="0.2">
      <c r="A37" s="103" t="s">
        <v>44</v>
      </c>
      <c r="B37" s="141" t="s">
        <v>184</v>
      </c>
      <c r="C37" s="142" t="s">
        <v>2</v>
      </c>
      <c r="D37" s="143">
        <v>3</v>
      </c>
      <c r="E37" s="138"/>
      <c r="F37" s="137"/>
    </row>
    <row r="38" spans="1:6" ht="63.75" outlineLevel="1" x14ac:dyDescent="0.2">
      <c r="A38" s="103" t="s">
        <v>91</v>
      </c>
      <c r="B38" s="141" t="s">
        <v>185</v>
      </c>
      <c r="C38" s="142" t="s">
        <v>2</v>
      </c>
      <c r="D38" s="143">
        <v>3</v>
      </c>
      <c r="E38" s="138"/>
      <c r="F38" s="137"/>
    </row>
    <row r="39" spans="1:6" x14ac:dyDescent="0.2">
      <c r="A39" s="154"/>
      <c r="B39" s="155" t="s">
        <v>186</v>
      </c>
      <c r="C39" s="154"/>
      <c r="D39" s="154"/>
      <c r="E39" s="156"/>
      <c r="F39" s="144"/>
    </row>
    <row r="40" spans="1:6" x14ac:dyDescent="0.2">
      <c r="A40" s="149"/>
      <c r="B40" s="150" t="s">
        <v>187</v>
      </c>
      <c r="C40" s="151"/>
      <c r="D40" s="152"/>
      <c r="E40" s="153"/>
      <c r="F40" s="140"/>
    </row>
    <row r="41" spans="1:6" ht="114.75" outlineLevel="1" x14ac:dyDescent="0.2">
      <c r="A41" s="103" t="s">
        <v>38</v>
      </c>
      <c r="B41" s="141" t="s">
        <v>158</v>
      </c>
      <c r="C41" s="142" t="s">
        <v>39</v>
      </c>
      <c r="D41" s="143">
        <v>986.8</v>
      </c>
      <c r="E41" s="138"/>
      <c r="F41" s="137"/>
    </row>
    <row r="42" spans="1:6" ht="102" outlineLevel="1" x14ac:dyDescent="0.2">
      <c r="A42" s="103" t="s">
        <v>40</v>
      </c>
      <c r="B42" s="141" t="s">
        <v>159</v>
      </c>
      <c r="C42" s="142" t="s">
        <v>39</v>
      </c>
      <c r="D42" s="143">
        <v>246.7</v>
      </c>
      <c r="E42" s="138"/>
      <c r="F42" s="137"/>
    </row>
    <row r="43" spans="1:6" ht="114.75" outlineLevel="1" x14ac:dyDescent="0.2">
      <c r="A43" s="103" t="s">
        <v>110</v>
      </c>
      <c r="B43" s="141" t="s">
        <v>160</v>
      </c>
      <c r="C43" s="142" t="s">
        <v>39</v>
      </c>
      <c r="D43" s="143">
        <v>592.08000000000004</v>
      </c>
      <c r="E43" s="138"/>
      <c r="F43" s="137"/>
    </row>
    <row r="44" spans="1:6" ht="76.5" outlineLevel="1" x14ac:dyDescent="0.2">
      <c r="A44" s="103" t="s">
        <v>41</v>
      </c>
      <c r="B44" s="141" t="s">
        <v>161</v>
      </c>
      <c r="C44" s="142" t="s">
        <v>39</v>
      </c>
      <c r="D44" s="143">
        <v>57.79</v>
      </c>
      <c r="E44" s="138"/>
      <c r="F44" s="137"/>
    </row>
    <row r="45" spans="1:6" ht="76.5" outlineLevel="1" x14ac:dyDescent="0.2">
      <c r="A45" s="103" t="s">
        <v>119</v>
      </c>
      <c r="B45" s="141" t="s">
        <v>162</v>
      </c>
      <c r="C45" s="142" t="s">
        <v>39</v>
      </c>
      <c r="D45" s="143">
        <v>625.04999999999995</v>
      </c>
      <c r="E45" s="138"/>
      <c r="F45" s="137"/>
    </row>
    <row r="46" spans="1:6" ht="89.25" outlineLevel="1" x14ac:dyDescent="0.2">
      <c r="A46" s="103" t="s">
        <v>112</v>
      </c>
      <c r="B46" s="141" t="s">
        <v>163</v>
      </c>
      <c r="C46" s="142" t="s">
        <v>39</v>
      </c>
      <c r="D46" s="143">
        <v>500.04</v>
      </c>
      <c r="E46" s="138"/>
      <c r="F46" s="137"/>
    </row>
    <row r="47" spans="1:6" ht="63.75" outlineLevel="1" x14ac:dyDescent="0.2">
      <c r="A47" s="103" t="s">
        <v>42</v>
      </c>
      <c r="B47" s="141" t="s">
        <v>164</v>
      </c>
      <c r="C47" s="142" t="s">
        <v>39</v>
      </c>
      <c r="D47" s="143">
        <v>428.98</v>
      </c>
      <c r="E47" s="138"/>
      <c r="F47" s="137"/>
    </row>
    <row r="48" spans="1:6" ht="63.75" outlineLevel="1" x14ac:dyDescent="0.2">
      <c r="A48" s="103" t="s">
        <v>43</v>
      </c>
      <c r="B48" s="141" t="s">
        <v>165</v>
      </c>
      <c r="C48" s="142" t="s">
        <v>39</v>
      </c>
      <c r="D48" s="143">
        <v>585.83000000000004</v>
      </c>
      <c r="E48" s="138"/>
      <c r="F48" s="137"/>
    </row>
    <row r="49" spans="1:6" x14ac:dyDescent="0.2">
      <c r="A49" s="149"/>
      <c r="B49" s="150" t="s">
        <v>166</v>
      </c>
      <c r="C49" s="151"/>
      <c r="D49" s="152"/>
      <c r="E49" s="153"/>
      <c r="F49" s="140"/>
    </row>
    <row r="50" spans="1:6" ht="89.25" outlineLevel="1" x14ac:dyDescent="0.2">
      <c r="A50" s="103" t="s">
        <v>45</v>
      </c>
      <c r="B50" s="141" t="s">
        <v>188</v>
      </c>
      <c r="C50" s="142" t="s">
        <v>1</v>
      </c>
      <c r="D50" s="143">
        <v>387.92</v>
      </c>
      <c r="E50" s="138"/>
      <c r="F50" s="137"/>
    </row>
    <row r="51" spans="1:6" ht="76.5" outlineLevel="1" x14ac:dyDescent="0.2">
      <c r="A51" s="103" t="s">
        <v>46</v>
      </c>
      <c r="B51" s="141" t="s">
        <v>189</v>
      </c>
      <c r="C51" s="142" t="s">
        <v>2</v>
      </c>
      <c r="D51" s="143">
        <v>56</v>
      </c>
      <c r="E51" s="138"/>
      <c r="F51" s="137"/>
    </row>
    <row r="52" spans="1:6" x14ac:dyDescent="0.2">
      <c r="A52" s="149"/>
      <c r="B52" s="150" t="s">
        <v>190</v>
      </c>
      <c r="C52" s="151"/>
      <c r="D52" s="152"/>
      <c r="E52" s="153"/>
      <c r="F52" s="140"/>
    </row>
    <row r="53" spans="1:6" ht="178.5" outlineLevel="1" x14ac:dyDescent="0.2">
      <c r="A53" s="103" t="s">
        <v>47</v>
      </c>
      <c r="B53" s="141" t="s">
        <v>191</v>
      </c>
      <c r="C53" s="142" t="s">
        <v>2</v>
      </c>
      <c r="D53" s="143">
        <v>56</v>
      </c>
      <c r="E53" s="138"/>
      <c r="F53" s="137"/>
    </row>
    <row r="54" spans="1:6" x14ac:dyDescent="0.2">
      <c r="A54" s="149"/>
      <c r="B54" s="150" t="s">
        <v>192</v>
      </c>
      <c r="C54" s="151"/>
      <c r="D54" s="152"/>
      <c r="E54" s="153"/>
      <c r="F54" s="140"/>
    </row>
    <row r="55" spans="1:6" ht="76.5" outlineLevel="1" x14ac:dyDescent="0.2">
      <c r="A55" s="103" t="s">
        <v>113</v>
      </c>
      <c r="B55" s="141" t="s">
        <v>193</v>
      </c>
      <c r="C55" s="142" t="s">
        <v>2</v>
      </c>
      <c r="D55" s="143">
        <v>3</v>
      </c>
      <c r="E55" s="138"/>
      <c r="F55" s="137"/>
    </row>
    <row r="56" spans="1:6" ht="89.25" outlineLevel="1" x14ac:dyDescent="0.2">
      <c r="A56" s="103" t="s">
        <v>133</v>
      </c>
      <c r="B56" s="141" t="s">
        <v>194</v>
      </c>
      <c r="C56" s="142" t="s">
        <v>2</v>
      </c>
      <c r="D56" s="143">
        <v>1</v>
      </c>
      <c r="E56" s="138"/>
      <c r="F56" s="137"/>
    </row>
    <row r="57" spans="1:6" ht="89.25" outlineLevel="1" x14ac:dyDescent="0.2">
      <c r="A57" s="103" t="s">
        <v>134</v>
      </c>
      <c r="B57" s="141" t="s">
        <v>195</v>
      </c>
      <c r="C57" s="142" t="s">
        <v>2</v>
      </c>
      <c r="D57" s="143">
        <v>6</v>
      </c>
      <c r="E57" s="138"/>
      <c r="F57" s="137"/>
    </row>
    <row r="58" spans="1:6" ht="153" outlineLevel="1" x14ac:dyDescent="0.2">
      <c r="A58" s="103" t="s">
        <v>48</v>
      </c>
      <c r="B58" s="141" t="s">
        <v>196</v>
      </c>
      <c r="C58" s="142" t="s">
        <v>2</v>
      </c>
      <c r="D58" s="143">
        <v>7</v>
      </c>
      <c r="E58" s="138"/>
      <c r="F58" s="137"/>
    </row>
    <row r="59" spans="1:6" ht="38.25" outlineLevel="1" x14ac:dyDescent="0.2">
      <c r="A59" s="103" t="s">
        <v>49</v>
      </c>
      <c r="B59" s="141" t="s">
        <v>197</v>
      </c>
      <c r="C59" s="142" t="s">
        <v>2</v>
      </c>
      <c r="D59" s="143">
        <v>3</v>
      </c>
      <c r="E59" s="138"/>
      <c r="F59" s="137"/>
    </row>
    <row r="60" spans="1:6" x14ac:dyDescent="0.2">
      <c r="A60" s="157"/>
      <c r="B60" s="158" t="s">
        <v>198</v>
      </c>
      <c r="C60" s="157"/>
      <c r="D60" s="157"/>
      <c r="E60" s="159"/>
      <c r="F60" s="145"/>
    </row>
    <row r="61" spans="1:6" x14ac:dyDescent="0.2">
      <c r="A61" s="149"/>
      <c r="B61" s="150" t="s">
        <v>199</v>
      </c>
      <c r="C61" s="151"/>
      <c r="D61" s="152"/>
      <c r="E61" s="153"/>
      <c r="F61" s="140"/>
    </row>
    <row r="62" spans="1:6" ht="153" outlineLevel="1" x14ac:dyDescent="0.2">
      <c r="A62" s="103" t="s">
        <v>99</v>
      </c>
      <c r="B62" s="141" t="s">
        <v>200</v>
      </c>
      <c r="C62" s="142" t="s">
        <v>98</v>
      </c>
      <c r="D62" s="143">
        <v>1</v>
      </c>
      <c r="E62" s="138"/>
      <c r="F62" s="137"/>
    </row>
    <row r="63" spans="1:6" ht="63.75" outlineLevel="1" x14ac:dyDescent="0.2">
      <c r="A63" s="103" t="s">
        <v>100</v>
      </c>
      <c r="B63" s="141" t="s">
        <v>201</v>
      </c>
      <c r="C63" s="142" t="s">
        <v>1</v>
      </c>
      <c r="D63" s="143">
        <v>473.61</v>
      </c>
      <c r="E63" s="138"/>
      <c r="F63" s="137"/>
    </row>
    <row r="64" spans="1:6" ht="63.75" outlineLevel="1" x14ac:dyDescent="0.2">
      <c r="A64" s="103" t="s">
        <v>101</v>
      </c>
      <c r="B64" s="141" t="s">
        <v>202</v>
      </c>
      <c r="C64" s="142" t="s">
        <v>95</v>
      </c>
      <c r="D64" s="143">
        <v>739.62</v>
      </c>
      <c r="E64" s="138"/>
      <c r="F64" s="137"/>
    </row>
    <row r="65" spans="1:6" ht="76.5" outlineLevel="1" x14ac:dyDescent="0.2">
      <c r="A65" s="103" t="s">
        <v>126</v>
      </c>
      <c r="B65" s="141" t="s">
        <v>203</v>
      </c>
      <c r="C65" s="142" t="s">
        <v>95</v>
      </c>
      <c r="D65" s="143">
        <v>6.89</v>
      </c>
      <c r="E65" s="138"/>
      <c r="F65" s="137"/>
    </row>
    <row r="66" spans="1:6" ht="63.75" outlineLevel="1" x14ac:dyDescent="0.2">
      <c r="A66" s="103" t="s">
        <v>102</v>
      </c>
      <c r="B66" s="141" t="s">
        <v>204</v>
      </c>
      <c r="C66" s="142" t="s">
        <v>2</v>
      </c>
      <c r="D66" s="143">
        <v>3</v>
      </c>
      <c r="E66" s="138"/>
      <c r="F66" s="137"/>
    </row>
    <row r="67" spans="1:6" ht="140.25" outlineLevel="1" x14ac:dyDescent="0.2">
      <c r="A67" s="103" t="s">
        <v>127</v>
      </c>
      <c r="B67" s="141" t="s">
        <v>205</v>
      </c>
      <c r="C67" s="142" t="s">
        <v>2</v>
      </c>
      <c r="D67" s="143">
        <v>7</v>
      </c>
      <c r="E67" s="138"/>
      <c r="F67" s="137"/>
    </row>
    <row r="68" spans="1:6" x14ac:dyDescent="0.2">
      <c r="A68" s="149"/>
      <c r="B68" s="150" t="s">
        <v>157</v>
      </c>
      <c r="C68" s="151"/>
      <c r="D68" s="152"/>
      <c r="E68" s="153"/>
      <c r="F68" s="140"/>
    </row>
    <row r="69" spans="1:6" ht="127.5" outlineLevel="1" x14ac:dyDescent="0.2">
      <c r="A69" s="103" t="s">
        <v>50</v>
      </c>
      <c r="B69" s="141" t="s">
        <v>206</v>
      </c>
      <c r="C69" s="142" t="s">
        <v>51</v>
      </c>
      <c r="D69" s="143">
        <v>3451.91</v>
      </c>
      <c r="E69" s="138"/>
      <c r="F69" s="137"/>
    </row>
    <row r="70" spans="1:6" ht="242.25" outlineLevel="1" x14ac:dyDescent="0.2">
      <c r="A70" s="103" t="s">
        <v>52</v>
      </c>
      <c r="B70" s="141" t="s">
        <v>207</v>
      </c>
      <c r="C70" s="142" t="s">
        <v>53</v>
      </c>
      <c r="D70" s="143">
        <v>1444.48</v>
      </c>
      <c r="E70" s="138"/>
      <c r="F70" s="137"/>
    </row>
    <row r="71" spans="1:6" ht="114.75" outlineLevel="1" x14ac:dyDescent="0.2">
      <c r="A71" s="103" t="s">
        <v>92</v>
      </c>
      <c r="B71" s="141" t="s">
        <v>208</v>
      </c>
      <c r="C71" s="142" t="s">
        <v>51</v>
      </c>
      <c r="D71" s="143">
        <v>3451.91</v>
      </c>
      <c r="E71" s="138"/>
      <c r="F71" s="137"/>
    </row>
    <row r="72" spans="1:6" ht="140.25" outlineLevel="1" x14ac:dyDescent="0.2">
      <c r="A72" s="103" t="s">
        <v>209</v>
      </c>
      <c r="B72" s="141" t="s">
        <v>210</v>
      </c>
      <c r="C72" s="142" t="s">
        <v>53</v>
      </c>
      <c r="D72" s="143">
        <v>591.25</v>
      </c>
      <c r="E72" s="138"/>
      <c r="F72" s="137"/>
    </row>
    <row r="73" spans="1:6" ht="140.25" outlineLevel="1" x14ac:dyDescent="0.2">
      <c r="A73" s="103" t="s">
        <v>130</v>
      </c>
      <c r="B73" s="141" t="s">
        <v>211</v>
      </c>
      <c r="C73" s="142" t="s">
        <v>53</v>
      </c>
      <c r="D73" s="143">
        <v>44.82</v>
      </c>
      <c r="E73" s="138"/>
      <c r="F73" s="137"/>
    </row>
    <row r="74" spans="1:6" ht="306" outlineLevel="1" x14ac:dyDescent="0.2">
      <c r="A74" s="103" t="s">
        <v>54</v>
      </c>
      <c r="B74" s="141" t="s">
        <v>269</v>
      </c>
      <c r="C74" s="142" t="s">
        <v>53</v>
      </c>
      <c r="D74" s="143">
        <v>393.2</v>
      </c>
      <c r="E74" s="138"/>
      <c r="F74" s="137"/>
    </row>
    <row r="75" spans="1:6" ht="153" outlineLevel="1" x14ac:dyDescent="0.2">
      <c r="A75" s="103" t="s">
        <v>93</v>
      </c>
      <c r="B75" s="141" t="s">
        <v>212</v>
      </c>
      <c r="C75" s="142" t="s">
        <v>51</v>
      </c>
      <c r="D75" s="143">
        <v>3460.64</v>
      </c>
      <c r="E75" s="138"/>
      <c r="F75" s="137"/>
    </row>
    <row r="76" spans="1:6" ht="76.5" outlineLevel="1" x14ac:dyDescent="0.2">
      <c r="A76" s="103" t="s">
        <v>55</v>
      </c>
      <c r="B76" s="141" t="s">
        <v>213</v>
      </c>
      <c r="C76" s="142" t="s">
        <v>56</v>
      </c>
      <c r="D76" s="143">
        <v>11688.55</v>
      </c>
      <c r="E76" s="138"/>
      <c r="F76" s="137"/>
    </row>
    <row r="77" spans="1:6" x14ac:dyDescent="0.2">
      <c r="A77" s="149"/>
      <c r="B77" s="150" t="s">
        <v>214</v>
      </c>
      <c r="C77" s="151"/>
      <c r="D77" s="152"/>
      <c r="E77" s="153"/>
      <c r="F77" s="140"/>
    </row>
    <row r="78" spans="1:6" ht="409.5" outlineLevel="1" x14ac:dyDescent="0.2">
      <c r="A78" s="103" t="s">
        <v>57</v>
      </c>
      <c r="B78" s="141" t="s">
        <v>215</v>
      </c>
      <c r="C78" s="142" t="s">
        <v>51</v>
      </c>
      <c r="D78" s="143">
        <v>1986.43</v>
      </c>
      <c r="E78" s="138"/>
      <c r="F78" s="137"/>
    </row>
    <row r="79" spans="1:6" ht="89.25" outlineLevel="1" x14ac:dyDescent="0.2">
      <c r="A79" s="103" t="s">
        <v>58</v>
      </c>
      <c r="B79" s="141" t="s">
        <v>216</v>
      </c>
      <c r="C79" s="142" t="s">
        <v>62</v>
      </c>
      <c r="D79" s="143">
        <v>51.68</v>
      </c>
      <c r="E79" s="138"/>
      <c r="F79" s="137"/>
    </row>
    <row r="80" spans="1:6" ht="216.75" outlineLevel="1" x14ac:dyDescent="0.2">
      <c r="A80" s="103" t="s">
        <v>60</v>
      </c>
      <c r="B80" s="141" t="s">
        <v>217</v>
      </c>
      <c r="C80" s="142" t="s">
        <v>51</v>
      </c>
      <c r="D80" s="143">
        <v>14.4</v>
      </c>
      <c r="E80" s="138"/>
      <c r="F80" s="137"/>
    </row>
    <row r="81" spans="1:6" ht="63.75" outlineLevel="1" x14ac:dyDescent="0.2">
      <c r="A81" s="103" t="s">
        <v>61</v>
      </c>
      <c r="B81" s="141" t="s">
        <v>218</v>
      </c>
      <c r="C81" s="142" t="s">
        <v>51</v>
      </c>
      <c r="D81" s="143">
        <v>4373.57</v>
      </c>
      <c r="E81" s="138"/>
      <c r="F81" s="137"/>
    </row>
    <row r="82" spans="1:6" x14ac:dyDescent="0.2">
      <c r="A82" s="149"/>
      <c r="B82" s="150" t="s">
        <v>219</v>
      </c>
      <c r="C82" s="151"/>
      <c r="D82" s="152"/>
      <c r="E82" s="153"/>
      <c r="F82" s="140"/>
    </row>
    <row r="83" spans="1:6" ht="178.5" outlineLevel="1" x14ac:dyDescent="0.2">
      <c r="A83" s="103" t="s">
        <v>63</v>
      </c>
      <c r="B83" s="141" t="s">
        <v>220</v>
      </c>
      <c r="C83" s="142" t="s">
        <v>62</v>
      </c>
      <c r="D83" s="143">
        <v>443.44</v>
      </c>
      <c r="E83" s="138"/>
      <c r="F83" s="137"/>
    </row>
    <row r="84" spans="1:6" ht="191.25" outlineLevel="1" x14ac:dyDescent="0.2">
      <c r="A84" s="103" t="s">
        <v>141</v>
      </c>
      <c r="B84" s="141" t="s">
        <v>221</v>
      </c>
      <c r="C84" s="142" t="s">
        <v>1</v>
      </c>
      <c r="D84" s="143">
        <v>140.54</v>
      </c>
      <c r="E84" s="138"/>
      <c r="F84" s="137"/>
    </row>
    <row r="85" spans="1:6" ht="204" outlineLevel="1" x14ac:dyDescent="0.2">
      <c r="A85" s="103" t="s">
        <v>142</v>
      </c>
      <c r="B85" s="141" t="s">
        <v>222</v>
      </c>
      <c r="C85" s="142" t="s">
        <v>1</v>
      </c>
      <c r="D85" s="143">
        <v>50.6</v>
      </c>
      <c r="E85" s="138"/>
      <c r="F85" s="137"/>
    </row>
    <row r="86" spans="1:6" x14ac:dyDescent="0.2">
      <c r="A86" s="149"/>
      <c r="B86" s="150" t="s">
        <v>223</v>
      </c>
      <c r="C86" s="151"/>
      <c r="D86" s="152"/>
      <c r="E86" s="153"/>
      <c r="F86" s="140"/>
    </row>
    <row r="87" spans="1:6" ht="280.5" x14ac:dyDescent="0.2">
      <c r="A87" s="103" t="s">
        <v>64</v>
      </c>
      <c r="B87" s="141" t="s">
        <v>224</v>
      </c>
      <c r="C87" s="142" t="s">
        <v>95</v>
      </c>
      <c r="D87" s="143">
        <v>790.08</v>
      </c>
      <c r="E87" s="138"/>
      <c r="F87" s="137"/>
    </row>
    <row r="88" spans="1:6" ht="204" x14ac:dyDescent="0.2">
      <c r="A88" s="103" t="s">
        <v>65</v>
      </c>
      <c r="B88" s="141" t="s">
        <v>225</v>
      </c>
      <c r="C88" s="142" t="s">
        <v>95</v>
      </c>
      <c r="D88" s="143">
        <v>42.89</v>
      </c>
      <c r="E88" s="138"/>
      <c r="F88" s="137"/>
    </row>
    <row r="89" spans="1:6" ht="255" x14ac:dyDescent="0.2">
      <c r="A89" s="103" t="s">
        <v>140</v>
      </c>
      <c r="B89" s="141" t="s">
        <v>226</v>
      </c>
      <c r="C89" s="142" t="s">
        <v>95</v>
      </c>
      <c r="D89" s="143">
        <v>190.82</v>
      </c>
      <c r="E89" s="138"/>
      <c r="F89" s="137"/>
    </row>
    <row r="90" spans="1:6" x14ac:dyDescent="0.2">
      <c r="A90" s="149"/>
      <c r="B90" s="150" t="s">
        <v>227</v>
      </c>
      <c r="C90" s="151"/>
      <c r="D90" s="152"/>
      <c r="E90" s="153"/>
      <c r="F90" s="140"/>
    </row>
    <row r="91" spans="1:6" ht="127.5" outlineLevel="1" x14ac:dyDescent="0.2">
      <c r="A91" s="103" t="s">
        <v>103</v>
      </c>
      <c r="B91" s="141" t="s">
        <v>228</v>
      </c>
      <c r="C91" s="142" t="s">
        <v>39</v>
      </c>
      <c r="D91" s="143">
        <v>95.14</v>
      </c>
      <c r="E91" s="138"/>
      <c r="F91" s="137"/>
    </row>
    <row r="92" spans="1:6" ht="216.75" outlineLevel="1" x14ac:dyDescent="0.2">
      <c r="A92" s="103" t="s">
        <v>104</v>
      </c>
      <c r="B92" s="141" t="s">
        <v>229</v>
      </c>
      <c r="C92" s="142" t="s">
        <v>39</v>
      </c>
      <c r="D92" s="143">
        <v>329.03</v>
      </c>
      <c r="E92" s="138"/>
      <c r="F92" s="137"/>
    </row>
    <row r="93" spans="1:6" x14ac:dyDescent="0.2">
      <c r="A93" s="149"/>
      <c r="B93" s="150" t="s">
        <v>230</v>
      </c>
      <c r="C93" s="151"/>
      <c r="D93" s="152"/>
      <c r="E93" s="153"/>
      <c r="F93" s="140"/>
    </row>
    <row r="94" spans="1:6" ht="63.75" outlineLevel="1" x14ac:dyDescent="0.2">
      <c r="A94" s="103" t="s">
        <v>66</v>
      </c>
      <c r="B94" s="141" t="s">
        <v>231</v>
      </c>
      <c r="C94" s="142" t="s">
        <v>62</v>
      </c>
      <c r="D94" s="143">
        <v>443.44</v>
      </c>
      <c r="E94" s="138"/>
      <c r="F94" s="137"/>
    </row>
    <row r="95" spans="1:6" ht="114.75" outlineLevel="1" x14ac:dyDescent="0.2">
      <c r="A95" s="103" t="s">
        <v>67</v>
      </c>
      <c r="B95" s="141" t="s">
        <v>232</v>
      </c>
      <c r="C95" s="142" t="s">
        <v>51</v>
      </c>
      <c r="D95" s="143">
        <v>236.49</v>
      </c>
      <c r="E95" s="138"/>
      <c r="F95" s="137"/>
    </row>
    <row r="96" spans="1:6" ht="114.75" outlineLevel="1" x14ac:dyDescent="0.2">
      <c r="A96" s="103" t="s">
        <v>68</v>
      </c>
      <c r="B96" s="141" t="s">
        <v>233</v>
      </c>
      <c r="C96" s="142" t="s">
        <v>1</v>
      </c>
      <c r="D96" s="143">
        <v>287.51</v>
      </c>
      <c r="E96" s="138"/>
      <c r="F96" s="137"/>
    </row>
    <row r="97" spans="1:6" ht="76.5" outlineLevel="1" x14ac:dyDescent="0.2">
      <c r="A97" s="103" t="s">
        <v>69</v>
      </c>
      <c r="B97" s="141" t="s">
        <v>234</v>
      </c>
      <c r="C97" s="142" t="s">
        <v>59</v>
      </c>
      <c r="D97" s="143">
        <v>26</v>
      </c>
      <c r="E97" s="138"/>
      <c r="F97" s="137"/>
    </row>
    <row r="98" spans="1:6" ht="76.5" outlineLevel="1" x14ac:dyDescent="0.2">
      <c r="A98" s="103" t="s">
        <v>70</v>
      </c>
      <c r="B98" s="141" t="s">
        <v>235</v>
      </c>
      <c r="C98" s="142" t="s">
        <v>59</v>
      </c>
      <c r="D98" s="143">
        <v>21</v>
      </c>
      <c r="E98" s="138"/>
      <c r="F98" s="137"/>
    </row>
    <row r="99" spans="1:6" ht="76.5" outlineLevel="1" x14ac:dyDescent="0.2">
      <c r="A99" s="103" t="s">
        <v>71</v>
      </c>
      <c r="B99" s="141" t="s">
        <v>236</v>
      </c>
      <c r="C99" s="142" t="s">
        <v>51</v>
      </c>
      <c r="D99" s="143">
        <v>190.82</v>
      </c>
      <c r="E99" s="138"/>
      <c r="F99" s="137"/>
    </row>
    <row r="100" spans="1:6" ht="63.75" outlineLevel="1" x14ac:dyDescent="0.2">
      <c r="A100" s="103" t="s">
        <v>72</v>
      </c>
      <c r="B100" s="141" t="s">
        <v>237</v>
      </c>
      <c r="C100" s="142" t="s">
        <v>59</v>
      </c>
      <c r="D100" s="143">
        <v>5</v>
      </c>
      <c r="E100" s="138"/>
      <c r="F100" s="137"/>
    </row>
    <row r="101" spans="1:6" ht="63.75" outlineLevel="1" x14ac:dyDescent="0.2">
      <c r="A101" s="103" t="s">
        <v>114</v>
      </c>
      <c r="B101" s="141" t="s">
        <v>238</v>
      </c>
      <c r="C101" s="142" t="s">
        <v>59</v>
      </c>
      <c r="D101" s="143">
        <v>4</v>
      </c>
      <c r="E101" s="138"/>
      <c r="F101" s="137"/>
    </row>
    <row r="102" spans="1:6" ht="63.75" outlineLevel="1" x14ac:dyDescent="0.2">
      <c r="A102" s="103" t="s">
        <v>73</v>
      </c>
      <c r="B102" s="141" t="s">
        <v>239</v>
      </c>
      <c r="C102" s="142" t="s">
        <v>59</v>
      </c>
      <c r="D102" s="143">
        <v>16</v>
      </c>
      <c r="E102" s="138"/>
      <c r="F102" s="137"/>
    </row>
    <row r="103" spans="1:6" ht="102" outlineLevel="1" x14ac:dyDescent="0.2">
      <c r="A103" s="103" t="s">
        <v>111</v>
      </c>
      <c r="B103" s="141" t="s">
        <v>240</v>
      </c>
      <c r="C103" s="142" t="s">
        <v>59</v>
      </c>
      <c r="D103" s="143">
        <v>9</v>
      </c>
      <c r="E103" s="138"/>
      <c r="F103" s="137"/>
    </row>
    <row r="104" spans="1:6" ht="102" outlineLevel="1" x14ac:dyDescent="0.2">
      <c r="A104" s="103" t="s">
        <v>131</v>
      </c>
      <c r="B104" s="141" t="s">
        <v>241</v>
      </c>
      <c r="C104" s="142" t="s">
        <v>2</v>
      </c>
      <c r="D104" s="143">
        <v>2</v>
      </c>
      <c r="E104" s="138"/>
      <c r="F104" s="137"/>
    </row>
    <row r="105" spans="1:6" x14ac:dyDescent="0.2">
      <c r="A105" s="149"/>
      <c r="B105" s="150" t="s">
        <v>242</v>
      </c>
      <c r="C105" s="151"/>
      <c r="D105" s="152"/>
      <c r="E105" s="153"/>
      <c r="F105" s="140"/>
    </row>
    <row r="106" spans="1:6" ht="51" outlineLevel="1" x14ac:dyDescent="0.2">
      <c r="A106" s="103" t="s">
        <v>152</v>
      </c>
      <c r="B106" s="141" t="s">
        <v>243</v>
      </c>
      <c r="C106" s="142" t="s">
        <v>2</v>
      </c>
      <c r="D106" s="143">
        <v>12</v>
      </c>
      <c r="E106" s="138"/>
      <c r="F106" s="137"/>
    </row>
    <row r="107" spans="1:6" x14ac:dyDescent="0.2">
      <c r="A107" s="160"/>
      <c r="B107" s="161" t="s">
        <v>244</v>
      </c>
      <c r="C107" s="160"/>
      <c r="D107" s="160"/>
      <c r="E107" s="162"/>
      <c r="F107" s="146"/>
    </row>
    <row r="108" spans="1:6" x14ac:dyDescent="0.2">
      <c r="A108" s="149"/>
      <c r="B108" s="150" t="s">
        <v>157</v>
      </c>
      <c r="C108" s="151"/>
      <c r="D108" s="152"/>
      <c r="E108" s="153"/>
      <c r="F108" s="140"/>
    </row>
    <row r="109" spans="1:6" ht="51" outlineLevel="1" x14ac:dyDescent="0.2">
      <c r="A109" s="103" t="s">
        <v>74</v>
      </c>
      <c r="B109" s="141" t="s">
        <v>245</v>
      </c>
      <c r="C109" s="142" t="s">
        <v>39</v>
      </c>
      <c r="D109" s="143">
        <v>34.380000000000003</v>
      </c>
      <c r="E109" s="138"/>
      <c r="F109" s="137"/>
    </row>
    <row r="110" spans="1:6" ht="51" outlineLevel="1" x14ac:dyDescent="0.2">
      <c r="A110" s="103" t="s">
        <v>75</v>
      </c>
      <c r="B110" s="141" t="s">
        <v>246</v>
      </c>
      <c r="C110" s="142" t="s">
        <v>39</v>
      </c>
      <c r="D110" s="143">
        <v>32.93</v>
      </c>
      <c r="E110" s="138"/>
      <c r="F110" s="137"/>
    </row>
    <row r="111" spans="1:6" x14ac:dyDescent="0.2">
      <c r="A111" s="149"/>
      <c r="B111" s="150" t="s">
        <v>247</v>
      </c>
      <c r="C111" s="151"/>
      <c r="D111" s="152"/>
      <c r="E111" s="153"/>
      <c r="F111" s="140"/>
    </row>
    <row r="112" spans="1:6" ht="63.75" outlineLevel="1" x14ac:dyDescent="0.2">
      <c r="A112" s="103" t="s">
        <v>76</v>
      </c>
      <c r="B112" s="141" t="s">
        <v>248</v>
      </c>
      <c r="C112" s="142" t="s">
        <v>2</v>
      </c>
      <c r="D112" s="143">
        <v>12</v>
      </c>
      <c r="E112" s="138"/>
      <c r="F112" s="137"/>
    </row>
    <row r="113" spans="1:6" ht="51" outlineLevel="1" x14ac:dyDescent="0.2">
      <c r="A113" s="103" t="s">
        <v>77</v>
      </c>
      <c r="B113" s="141" t="s">
        <v>249</v>
      </c>
      <c r="C113" s="142" t="s">
        <v>2</v>
      </c>
      <c r="D113" s="143">
        <v>14</v>
      </c>
      <c r="E113" s="138"/>
      <c r="F113" s="137"/>
    </row>
    <row r="114" spans="1:6" ht="89.25" outlineLevel="1" x14ac:dyDescent="0.2">
      <c r="A114" s="103" t="s">
        <v>78</v>
      </c>
      <c r="B114" s="141" t="s">
        <v>250</v>
      </c>
      <c r="C114" s="142" t="s">
        <v>2</v>
      </c>
      <c r="D114" s="143">
        <v>1</v>
      </c>
      <c r="E114" s="138"/>
      <c r="F114" s="137"/>
    </row>
    <row r="115" spans="1:6" x14ac:dyDescent="0.2">
      <c r="A115" s="149"/>
      <c r="B115" s="150" t="s">
        <v>251</v>
      </c>
      <c r="C115" s="151"/>
      <c r="D115" s="152"/>
      <c r="E115" s="153"/>
      <c r="F115" s="140"/>
    </row>
    <row r="116" spans="1:6" ht="76.5" outlineLevel="1" x14ac:dyDescent="0.2">
      <c r="A116" s="103" t="s">
        <v>252</v>
      </c>
      <c r="B116" s="141" t="s">
        <v>253</v>
      </c>
      <c r="C116" s="142" t="s">
        <v>2</v>
      </c>
      <c r="D116" s="143">
        <v>12</v>
      </c>
      <c r="E116" s="138"/>
      <c r="F116" s="137"/>
    </row>
    <row r="117" spans="1:6" ht="51" outlineLevel="1" x14ac:dyDescent="0.2">
      <c r="A117" s="103" t="s">
        <v>79</v>
      </c>
      <c r="B117" s="141" t="s">
        <v>254</v>
      </c>
      <c r="C117" s="142" t="s">
        <v>2</v>
      </c>
      <c r="D117" s="143">
        <v>12</v>
      </c>
      <c r="E117" s="138"/>
      <c r="F117" s="137"/>
    </row>
    <row r="118" spans="1:6" ht="267.75" outlineLevel="1" x14ac:dyDescent="0.2">
      <c r="A118" s="103" t="s">
        <v>80</v>
      </c>
      <c r="B118" s="141" t="s">
        <v>255</v>
      </c>
      <c r="C118" s="142" t="s">
        <v>2</v>
      </c>
      <c r="D118" s="143">
        <v>12</v>
      </c>
      <c r="E118" s="138"/>
      <c r="F118" s="137"/>
    </row>
    <row r="119" spans="1:6" ht="51" outlineLevel="1" x14ac:dyDescent="0.2">
      <c r="A119" s="103" t="s">
        <v>81</v>
      </c>
      <c r="B119" s="141" t="s">
        <v>256</v>
      </c>
      <c r="C119" s="142" t="s">
        <v>2</v>
      </c>
      <c r="D119" s="143">
        <v>1</v>
      </c>
      <c r="E119" s="138"/>
      <c r="F119" s="137"/>
    </row>
    <row r="120" spans="1:6" ht="51" outlineLevel="1" x14ac:dyDescent="0.2">
      <c r="A120" s="103" t="s">
        <v>82</v>
      </c>
      <c r="B120" s="141" t="s">
        <v>257</v>
      </c>
      <c r="C120" s="142" t="s">
        <v>2</v>
      </c>
      <c r="D120" s="143">
        <v>1</v>
      </c>
      <c r="E120" s="138"/>
      <c r="F120" s="137"/>
    </row>
    <row r="121" spans="1:6" ht="102" outlineLevel="1" x14ac:dyDescent="0.2">
      <c r="A121" s="103" t="s">
        <v>83</v>
      </c>
      <c r="B121" s="141" t="s">
        <v>258</v>
      </c>
      <c r="C121" s="142" t="s">
        <v>1</v>
      </c>
      <c r="D121" s="143">
        <v>321.33999999999997</v>
      </c>
      <c r="E121" s="138"/>
      <c r="F121" s="137"/>
    </row>
    <row r="122" spans="1:6" ht="102" outlineLevel="1" x14ac:dyDescent="0.2">
      <c r="A122" s="103" t="s">
        <v>84</v>
      </c>
      <c r="B122" s="141" t="s">
        <v>259</v>
      </c>
      <c r="C122" s="142" t="s">
        <v>1</v>
      </c>
      <c r="D122" s="143">
        <v>391.2</v>
      </c>
      <c r="E122" s="138"/>
      <c r="F122" s="137"/>
    </row>
    <row r="123" spans="1:6" ht="114.75" outlineLevel="1" x14ac:dyDescent="0.2">
      <c r="A123" s="103" t="s">
        <v>85</v>
      </c>
      <c r="B123" s="141" t="s">
        <v>260</v>
      </c>
      <c r="C123" s="142" t="s">
        <v>1</v>
      </c>
      <c r="D123" s="143">
        <v>321.33999999999997</v>
      </c>
      <c r="E123" s="138"/>
      <c r="F123" s="137"/>
    </row>
    <row r="124" spans="1:6" ht="38.25" outlineLevel="1" x14ac:dyDescent="0.2">
      <c r="A124" s="103" t="s">
        <v>86</v>
      </c>
      <c r="B124" s="141" t="s">
        <v>261</v>
      </c>
      <c r="C124" s="142" t="s">
        <v>107</v>
      </c>
      <c r="D124" s="143">
        <v>1</v>
      </c>
      <c r="E124" s="138"/>
      <c r="F124" s="137"/>
    </row>
    <row r="125" spans="1:6" ht="38.25" outlineLevel="1" x14ac:dyDescent="0.2">
      <c r="A125" s="103" t="s">
        <v>88</v>
      </c>
      <c r="B125" s="141" t="s">
        <v>262</v>
      </c>
      <c r="C125" s="142" t="s">
        <v>87</v>
      </c>
      <c r="D125" s="143">
        <v>1</v>
      </c>
      <c r="E125" s="138"/>
      <c r="F125" s="137"/>
    </row>
    <row r="126" spans="1:6" ht="38.25" outlineLevel="1" x14ac:dyDescent="0.2">
      <c r="A126" s="103" t="s">
        <v>89</v>
      </c>
      <c r="B126" s="141" t="s">
        <v>263</v>
      </c>
      <c r="C126" s="142" t="s">
        <v>87</v>
      </c>
      <c r="D126" s="143">
        <v>1</v>
      </c>
      <c r="E126" s="138"/>
      <c r="F126" s="137"/>
    </row>
    <row r="127" spans="1:6" ht="63.75" outlineLevel="1" x14ac:dyDescent="0.2">
      <c r="A127" s="103" t="s">
        <v>106</v>
      </c>
      <c r="B127" s="141" t="s">
        <v>264</v>
      </c>
      <c r="C127" s="142" t="s">
        <v>2</v>
      </c>
      <c r="D127" s="143">
        <v>36</v>
      </c>
      <c r="E127" s="138"/>
      <c r="F127" s="137"/>
    </row>
    <row r="128" spans="1:6" ht="63.75" outlineLevel="1" x14ac:dyDescent="0.2">
      <c r="A128" s="103" t="s">
        <v>108</v>
      </c>
      <c r="B128" s="141" t="s">
        <v>265</v>
      </c>
      <c r="C128" s="142" t="s">
        <v>2</v>
      </c>
      <c r="D128" s="143">
        <v>12</v>
      </c>
      <c r="E128" s="138"/>
      <c r="F128" s="137"/>
    </row>
    <row r="129" spans="1:12" ht="63.75" outlineLevel="1" x14ac:dyDescent="0.2">
      <c r="A129" s="103" t="s">
        <v>109</v>
      </c>
      <c r="B129" s="141" t="s">
        <v>266</v>
      </c>
      <c r="C129" s="142" t="s">
        <v>2</v>
      </c>
      <c r="D129" s="143">
        <v>1</v>
      </c>
      <c r="E129" s="138"/>
      <c r="F129" s="137"/>
    </row>
    <row r="130" spans="1:12" s="89" customFormat="1" x14ac:dyDescent="0.2">
      <c r="A130" s="165"/>
      <c r="B130" s="165"/>
      <c r="C130" s="165"/>
      <c r="D130" s="166"/>
      <c r="E130" s="167"/>
      <c r="F130" s="167"/>
      <c r="G130" s="93"/>
      <c r="H130" s="88"/>
      <c r="I130" s="88"/>
    </row>
    <row r="131" spans="1:12" s="88" customFormat="1" ht="27.75" x14ac:dyDescent="0.2">
      <c r="A131" s="163"/>
      <c r="B131" s="164"/>
      <c r="C131" s="164"/>
      <c r="D131" s="164"/>
      <c r="E131" s="168" t="s">
        <v>90</v>
      </c>
      <c r="F131" s="169">
        <f>F107+F60+F39+F11</f>
        <v>0</v>
      </c>
      <c r="G131" s="96"/>
      <c r="H131" s="90"/>
      <c r="I131" s="90"/>
      <c r="K131" s="94"/>
      <c r="L131" s="92"/>
    </row>
    <row r="132" spans="1:12" s="88" customFormat="1" ht="25.5" customHeight="1" x14ac:dyDescent="0.2">
      <c r="A132" s="178"/>
      <c r="B132" s="179"/>
      <c r="C132" s="180"/>
      <c r="D132" s="184" t="s">
        <v>36</v>
      </c>
      <c r="E132" s="184"/>
      <c r="F132" s="170">
        <f>ROUND((F131*0.16),2)</f>
        <v>0</v>
      </c>
      <c r="G132" s="97"/>
      <c r="H132" s="91"/>
      <c r="I132" s="91"/>
      <c r="K132" s="94"/>
      <c r="L132" s="93"/>
    </row>
    <row r="133" spans="1:12" s="88" customFormat="1" ht="28.5" customHeight="1" x14ac:dyDescent="0.2">
      <c r="A133" s="181"/>
      <c r="B133" s="182"/>
      <c r="C133" s="183"/>
      <c r="D133" s="185" t="s">
        <v>37</v>
      </c>
      <c r="E133" s="185"/>
      <c r="F133" s="171">
        <f>F131+F132</f>
        <v>0</v>
      </c>
      <c r="G133" s="96"/>
      <c r="H133" s="90"/>
      <c r="I133" s="90"/>
      <c r="K133" s="94"/>
      <c r="L133" s="92"/>
    </row>
  </sheetData>
  <autoFilter ref="A9:F129" xr:uid="{4DF24354-C13A-4C57-B60E-21119673107C}"/>
  <mergeCells count="11">
    <mergeCell ref="A6:F6"/>
    <mergeCell ref="A1:F1"/>
    <mergeCell ref="A2:F2"/>
    <mergeCell ref="A3:F3"/>
    <mergeCell ref="A4:E4"/>
    <mergeCell ref="A5:F5"/>
    <mergeCell ref="A7:F7"/>
    <mergeCell ref="A8:F8"/>
    <mergeCell ref="A132:C133"/>
    <mergeCell ref="D132:E132"/>
    <mergeCell ref="D133:E133"/>
  </mergeCells>
  <pageMargins left="0.70866141732283472" right="0.70866141732283472" top="0.74803149606299213" bottom="0.74803149606299213" header="0.31496062992125984" footer="0.31496062992125984"/>
  <pageSetup scale="68"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DD32-61D5-442B-8438-10341BA12991}">
  <sheetPr>
    <pageSetUpPr fitToPage="1"/>
  </sheetPr>
  <dimension ref="A1:AS133"/>
  <sheetViews>
    <sheetView view="pageBreakPreview" zoomScaleNormal="100" zoomScaleSheetLayoutView="100" workbookViewId="0">
      <selection activeCell="J49" sqref="J49"/>
    </sheetView>
  </sheetViews>
  <sheetFormatPr baseColWidth="10" defaultRowHeight="12.75" outlineLevelRow="1" x14ac:dyDescent="0.2"/>
  <cols>
    <col min="2" max="2" width="71.7109375" customWidth="1"/>
    <col min="3" max="4" width="11.5703125" style="98"/>
    <col min="5" max="5" width="11.5703125" style="132"/>
    <col min="6" max="6" width="15.85546875" style="134" customWidth="1"/>
  </cols>
  <sheetData>
    <row r="1" spans="1:45" s="87" customFormat="1" ht="24.75" customHeight="1" x14ac:dyDescent="0.2">
      <c r="A1" s="189" t="s">
        <v>96</v>
      </c>
      <c r="B1" s="190"/>
      <c r="C1" s="190"/>
      <c r="D1" s="190"/>
      <c r="E1" s="190"/>
      <c r="F1" s="191"/>
      <c r="G1" s="95"/>
    </row>
    <row r="2" spans="1:45" s="87" customFormat="1" ht="24.75" customHeight="1" x14ac:dyDescent="0.2">
      <c r="A2" s="192" t="s">
        <v>97</v>
      </c>
      <c r="B2" s="193"/>
      <c r="C2" s="193"/>
      <c r="D2" s="193"/>
      <c r="E2" s="193"/>
      <c r="F2" s="194"/>
      <c r="G2" s="95"/>
    </row>
    <row r="3" spans="1:45" s="87" customFormat="1" ht="24.75" customHeight="1" x14ac:dyDescent="0.2">
      <c r="A3" s="195"/>
      <c r="B3" s="196"/>
      <c r="C3" s="196"/>
      <c r="D3" s="196"/>
      <c r="E3" s="196"/>
      <c r="F3" s="197"/>
      <c r="G3" s="95"/>
    </row>
    <row r="4" spans="1:45" s="88" customFormat="1" ht="24.75" customHeight="1" thickBot="1" x14ac:dyDescent="0.25">
      <c r="A4" s="198" t="s">
        <v>268</v>
      </c>
      <c r="B4" s="199"/>
      <c r="C4" s="199"/>
      <c r="D4" s="199"/>
      <c r="E4" s="199"/>
      <c r="F4" s="133" t="s">
        <v>270</v>
      </c>
      <c r="G4" s="93"/>
    </row>
    <row r="5" spans="1:45" s="89" customFormat="1" ht="16.5" customHeight="1" x14ac:dyDescent="0.2">
      <c r="A5" s="200" t="s">
        <v>30</v>
      </c>
      <c r="B5" s="201"/>
      <c r="C5" s="201"/>
      <c r="D5" s="201"/>
      <c r="E5" s="201"/>
      <c r="F5" s="202"/>
      <c r="G5" s="93"/>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row>
    <row r="6" spans="1:45" s="89" customFormat="1" ht="33" customHeight="1" collapsed="1" x14ac:dyDescent="0.2">
      <c r="A6" s="186" t="s">
        <v>132</v>
      </c>
      <c r="B6" s="187"/>
      <c r="C6" s="187"/>
      <c r="D6" s="187"/>
      <c r="E6" s="187"/>
      <c r="F6" s="188"/>
      <c r="G6" s="93"/>
      <c r="H6" s="88"/>
      <c r="I6" s="88"/>
      <c r="J6" s="88"/>
      <c r="K6" s="88"/>
      <c r="L6" s="88"/>
      <c r="M6" s="88"/>
      <c r="N6" s="88"/>
      <c r="O6" s="88"/>
      <c r="P6" s="88"/>
      <c r="Q6" s="88"/>
      <c r="R6" s="88"/>
      <c r="S6" s="88"/>
      <c r="T6" s="88"/>
      <c r="U6" s="88"/>
    </row>
    <row r="7" spans="1:45" s="89" customFormat="1" ht="15.75" customHeight="1" x14ac:dyDescent="0.2">
      <c r="A7" s="172" t="s">
        <v>31</v>
      </c>
      <c r="B7" s="173"/>
      <c r="C7" s="173"/>
      <c r="D7" s="173"/>
      <c r="E7" s="173"/>
      <c r="F7" s="174"/>
      <c r="G7" s="93"/>
      <c r="H7" s="88"/>
      <c r="I7" s="88"/>
      <c r="J7" s="88"/>
      <c r="K7" s="88"/>
      <c r="L7" s="88"/>
      <c r="M7" s="88"/>
      <c r="N7" s="88"/>
      <c r="O7" s="88"/>
      <c r="P7" s="88"/>
      <c r="Q7" s="88"/>
      <c r="R7" s="88"/>
      <c r="S7" s="88"/>
      <c r="T7" s="88"/>
      <c r="U7" s="88"/>
    </row>
    <row r="8" spans="1:45" s="89" customFormat="1" ht="33" customHeight="1" x14ac:dyDescent="0.2">
      <c r="A8" s="175" t="s">
        <v>116</v>
      </c>
      <c r="B8" s="176"/>
      <c r="C8" s="176"/>
      <c r="D8" s="176"/>
      <c r="E8" s="176"/>
      <c r="F8" s="177"/>
      <c r="G8" s="93"/>
      <c r="H8" s="88"/>
      <c r="I8" s="88"/>
      <c r="J8" s="88"/>
      <c r="K8" s="88"/>
      <c r="L8" s="88"/>
      <c r="M8" s="88"/>
      <c r="N8" s="88"/>
      <c r="O8" s="88"/>
      <c r="P8" s="88"/>
      <c r="Q8" s="88"/>
      <c r="R8" s="88"/>
      <c r="S8" s="88"/>
      <c r="T8" s="88"/>
      <c r="U8" s="88"/>
    </row>
    <row r="9" spans="1:45" s="89" customFormat="1" ht="14.25" customHeight="1" x14ac:dyDescent="0.2">
      <c r="A9" s="99" t="s">
        <v>3</v>
      </c>
      <c r="B9" s="99" t="s">
        <v>32</v>
      </c>
      <c r="C9" s="99" t="s">
        <v>33</v>
      </c>
      <c r="D9" s="100" t="s">
        <v>34</v>
      </c>
      <c r="E9" s="130" t="s">
        <v>35</v>
      </c>
      <c r="F9" s="135" t="s">
        <v>0</v>
      </c>
      <c r="G9" s="93"/>
      <c r="H9" s="88"/>
      <c r="I9" s="88"/>
      <c r="J9" s="88"/>
      <c r="K9" s="88"/>
      <c r="L9" s="88"/>
      <c r="M9" s="88"/>
      <c r="N9" s="88"/>
      <c r="O9" s="88"/>
      <c r="P9" s="88"/>
      <c r="Q9" s="88"/>
      <c r="R9" s="88"/>
      <c r="S9" s="88"/>
      <c r="T9" s="88"/>
      <c r="U9" s="88"/>
    </row>
    <row r="10" spans="1:45" s="89" customFormat="1" ht="5.0999999999999996" customHeight="1" x14ac:dyDescent="0.2">
      <c r="A10" s="101"/>
      <c r="B10" s="101"/>
      <c r="C10" s="101"/>
      <c r="D10" s="102"/>
      <c r="E10" s="131"/>
      <c r="F10" s="136"/>
      <c r="G10" s="93"/>
      <c r="H10" s="88"/>
      <c r="I10" s="88"/>
      <c r="J10" s="88"/>
      <c r="K10" s="88"/>
      <c r="L10" s="88"/>
      <c r="M10" s="88"/>
      <c r="N10" s="88"/>
      <c r="O10" s="88"/>
      <c r="P10" s="88"/>
      <c r="Q10" s="88"/>
      <c r="R10" s="88"/>
      <c r="S10" s="88"/>
      <c r="T10" s="88"/>
      <c r="U10" s="88"/>
    </row>
    <row r="11" spans="1:45" x14ac:dyDescent="0.2">
      <c r="A11" s="147"/>
      <c r="B11" s="147" t="s">
        <v>156</v>
      </c>
      <c r="C11" s="147"/>
      <c r="D11" s="147"/>
      <c r="E11" s="148"/>
      <c r="F11" s="139"/>
      <c r="G11" s="93"/>
      <c r="H11" s="88"/>
      <c r="I11" s="88"/>
      <c r="J11" s="88"/>
      <c r="K11" s="88"/>
      <c r="L11" s="88"/>
      <c r="M11" s="88"/>
      <c r="N11" s="88"/>
      <c r="O11" s="88"/>
      <c r="P11" s="88"/>
      <c r="Q11" s="88"/>
      <c r="R11" s="88"/>
      <c r="S11" s="88"/>
      <c r="T11" s="88"/>
      <c r="U11" s="88"/>
    </row>
    <row r="12" spans="1:45" x14ac:dyDescent="0.2">
      <c r="A12" s="149"/>
      <c r="B12" s="150" t="s">
        <v>157</v>
      </c>
      <c r="C12" s="151"/>
      <c r="D12" s="152"/>
      <c r="E12" s="153"/>
      <c r="F12" s="140"/>
      <c r="G12" s="93"/>
      <c r="H12" s="88"/>
      <c r="I12" s="88"/>
      <c r="J12" s="88"/>
      <c r="K12" s="88"/>
      <c r="L12" s="88"/>
      <c r="M12" s="88"/>
      <c r="N12" s="88"/>
      <c r="O12" s="88"/>
      <c r="P12" s="88"/>
      <c r="Q12" s="88"/>
      <c r="R12" s="88"/>
      <c r="S12" s="88"/>
      <c r="T12" s="88"/>
      <c r="U12" s="88"/>
    </row>
    <row r="13" spans="1:45" ht="114.75" hidden="1" outlineLevel="1" x14ac:dyDescent="0.2">
      <c r="A13" s="103" t="s">
        <v>38</v>
      </c>
      <c r="B13" s="141" t="s">
        <v>158</v>
      </c>
      <c r="C13" s="142" t="s">
        <v>39</v>
      </c>
      <c r="D13" s="143">
        <v>660.86</v>
      </c>
      <c r="E13" s="138"/>
      <c r="F13" s="137"/>
    </row>
    <row r="14" spans="1:45" ht="102" hidden="1" outlineLevel="1" x14ac:dyDescent="0.2">
      <c r="A14" s="103" t="s">
        <v>40</v>
      </c>
      <c r="B14" s="141" t="s">
        <v>159</v>
      </c>
      <c r="C14" s="142" t="s">
        <v>39</v>
      </c>
      <c r="D14" s="143">
        <v>165.21</v>
      </c>
      <c r="E14" s="138"/>
      <c r="F14" s="137"/>
    </row>
    <row r="15" spans="1:45" ht="114.75" hidden="1" outlineLevel="1" x14ac:dyDescent="0.2">
      <c r="A15" s="103" t="s">
        <v>110</v>
      </c>
      <c r="B15" s="141" t="s">
        <v>160</v>
      </c>
      <c r="C15" s="142" t="s">
        <v>39</v>
      </c>
      <c r="D15" s="143">
        <v>396.51</v>
      </c>
      <c r="E15" s="138"/>
      <c r="F15" s="137"/>
    </row>
    <row r="16" spans="1:45" ht="76.5" hidden="1" outlineLevel="1" x14ac:dyDescent="0.2">
      <c r="A16" s="103" t="s">
        <v>41</v>
      </c>
      <c r="B16" s="141" t="s">
        <v>161</v>
      </c>
      <c r="C16" s="142" t="s">
        <v>39</v>
      </c>
      <c r="D16" s="143">
        <v>31.62</v>
      </c>
      <c r="E16" s="138"/>
      <c r="F16" s="137"/>
    </row>
    <row r="17" spans="1:6" ht="76.5" hidden="1" outlineLevel="1" x14ac:dyDescent="0.2">
      <c r="A17" s="103" t="s">
        <v>119</v>
      </c>
      <c r="B17" s="141" t="s">
        <v>162</v>
      </c>
      <c r="C17" s="142" t="s">
        <v>39</v>
      </c>
      <c r="D17" s="143">
        <v>430.34</v>
      </c>
      <c r="E17" s="138"/>
      <c r="F17" s="137"/>
    </row>
    <row r="18" spans="1:6" ht="89.25" hidden="1" outlineLevel="1" x14ac:dyDescent="0.2">
      <c r="A18" s="103" t="s">
        <v>112</v>
      </c>
      <c r="B18" s="141" t="s">
        <v>163</v>
      </c>
      <c r="C18" s="142" t="s">
        <v>39</v>
      </c>
      <c r="D18" s="143">
        <v>344.27</v>
      </c>
      <c r="E18" s="138"/>
      <c r="F18" s="137"/>
    </row>
    <row r="19" spans="1:6" ht="63.75" hidden="1" outlineLevel="1" x14ac:dyDescent="0.2">
      <c r="A19" s="103" t="s">
        <v>42</v>
      </c>
      <c r="B19" s="141" t="s">
        <v>164</v>
      </c>
      <c r="C19" s="142" t="s">
        <v>39</v>
      </c>
      <c r="D19" s="143">
        <v>284.95999999999998</v>
      </c>
      <c r="E19" s="138"/>
      <c r="F19" s="137"/>
    </row>
    <row r="20" spans="1:6" ht="63.75" hidden="1" outlineLevel="1" x14ac:dyDescent="0.2">
      <c r="A20" s="103" t="s">
        <v>43</v>
      </c>
      <c r="B20" s="141" t="s">
        <v>165</v>
      </c>
      <c r="C20" s="142" t="s">
        <v>39</v>
      </c>
      <c r="D20" s="143">
        <v>401.27</v>
      </c>
      <c r="E20" s="138"/>
      <c r="F20" s="137"/>
    </row>
    <row r="21" spans="1:6" collapsed="1" x14ac:dyDescent="0.2">
      <c r="A21" s="149"/>
      <c r="B21" s="150" t="s">
        <v>166</v>
      </c>
      <c r="C21" s="151"/>
      <c r="D21" s="152"/>
      <c r="E21" s="153"/>
      <c r="F21" s="140"/>
    </row>
    <row r="22" spans="1:6" ht="63.75" hidden="1" outlineLevel="1" x14ac:dyDescent="0.2">
      <c r="A22" s="103" t="s">
        <v>115</v>
      </c>
      <c r="B22" s="141" t="s">
        <v>167</v>
      </c>
      <c r="C22" s="142" t="s">
        <v>1</v>
      </c>
      <c r="D22" s="143">
        <v>395.26</v>
      </c>
      <c r="E22" s="138"/>
      <c r="F22" s="137"/>
    </row>
    <row r="23" spans="1:6" ht="63.75" hidden="1" outlineLevel="1" x14ac:dyDescent="0.2">
      <c r="A23" s="103" t="s">
        <v>120</v>
      </c>
      <c r="B23" s="141" t="s">
        <v>168</v>
      </c>
      <c r="C23" s="142" t="s">
        <v>2</v>
      </c>
      <c r="D23" s="143">
        <v>1</v>
      </c>
      <c r="E23" s="138"/>
      <c r="F23" s="137"/>
    </row>
    <row r="24" spans="1:6" ht="38.25" hidden="1" outlineLevel="1" x14ac:dyDescent="0.2">
      <c r="A24" s="103" t="s">
        <v>169</v>
      </c>
      <c r="B24" s="141" t="s">
        <v>170</v>
      </c>
      <c r="C24" s="142" t="s">
        <v>2</v>
      </c>
      <c r="D24" s="143">
        <v>7</v>
      </c>
      <c r="E24" s="138"/>
      <c r="F24" s="137"/>
    </row>
    <row r="25" spans="1:6" ht="51" hidden="1" outlineLevel="1" x14ac:dyDescent="0.2">
      <c r="A25" s="103" t="s">
        <v>124</v>
      </c>
      <c r="B25" s="141" t="s">
        <v>171</v>
      </c>
      <c r="C25" s="142" t="s">
        <v>2</v>
      </c>
      <c r="D25" s="143">
        <v>56</v>
      </c>
      <c r="E25" s="138"/>
      <c r="F25" s="137"/>
    </row>
    <row r="26" spans="1:6" ht="38.25" hidden="1" outlineLevel="1" x14ac:dyDescent="0.2">
      <c r="A26" s="103" t="s">
        <v>121</v>
      </c>
      <c r="B26" s="141" t="s">
        <v>172</v>
      </c>
      <c r="C26" s="142" t="s">
        <v>2</v>
      </c>
      <c r="D26" s="143">
        <v>1</v>
      </c>
      <c r="E26" s="138"/>
      <c r="F26" s="137"/>
    </row>
    <row r="27" spans="1:6" ht="38.25" hidden="1" outlineLevel="1" x14ac:dyDescent="0.2">
      <c r="A27" s="103" t="s">
        <v>122</v>
      </c>
      <c r="B27" s="141" t="s">
        <v>173</v>
      </c>
      <c r="C27" s="142" t="s">
        <v>2</v>
      </c>
      <c r="D27" s="143">
        <v>1</v>
      </c>
      <c r="E27" s="138"/>
      <c r="F27" s="137"/>
    </row>
    <row r="28" spans="1:6" ht="38.25" hidden="1" outlineLevel="1" x14ac:dyDescent="0.2">
      <c r="A28" s="103" t="s">
        <v>123</v>
      </c>
      <c r="B28" s="141" t="s">
        <v>174</v>
      </c>
      <c r="C28" s="142" t="s">
        <v>2</v>
      </c>
      <c r="D28" s="143">
        <v>1</v>
      </c>
      <c r="E28" s="138"/>
      <c r="F28" s="137"/>
    </row>
    <row r="29" spans="1:6" ht="51" hidden="1" outlineLevel="1" x14ac:dyDescent="0.2">
      <c r="A29" s="103" t="s">
        <v>175</v>
      </c>
      <c r="B29" s="141" t="s">
        <v>176</v>
      </c>
      <c r="C29" s="142" t="s">
        <v>2</v>
      </c>
      <c r="D29" s="143">
        <v>1</v>
      </c>
      <c r="E29" s="138"/>
      <c r="F29" s="137"/>
    </row>
    <row r="30" spans="1:6" ht="38.25" hidden="1" outlineLevel="1" x14ac:dyDescent="0.2">
      <c r="A30" s="103" t="s">
        <v>128</v>
      </c>
      <c r="B30" s="141" t="s">
        <v>177</v>
      </c>
      <c r="C30" s="142" t="s">
        <v>2</v>
      </c>
      <c r="D30" s="143">
        <v>1</v>
      </c>
      <c r="E30" s="138"/>
      <c r="F30" s="137"/>
    </row>
    <row r="31" spans="1:6" ht="38.25" hidden="1" outlineLevel="1" x14ac:dyDescent="0.2">
      <c r="A31" s="103" t="s">
        <v>129</v>
      </c>
      <c r="B31" s="141" t="s">
        <v>178</v>
      </c>
      <c r="C31" s="142" t="s">
        <v>2</v>
      </c>
      <c r="D31" s="143">
        <v>2</v>
      </c>
      <c r="E31" s="138"/>
      <c r="F31" s="137"/>
    </row>
    <row r="32" spans="1:6" collapsed="1" x14ac:dyDescent="0.2">
      <c r="A32" s="149"/>
      <c r="B32" s="150" t="s">
        <v>179</v>
      </c>
      <c r="C32" s="151"/>
      <c r="D32" s="152"/>
      <c r="E32" s="153"/>
      <c r="F32" s="140"/>
    </row>
    <row r="33" spans="1:6" ht="229.5" hidden="1" outlineLevel="1" x14ac:dyDescent="0.2">
      <c r="A33" s="103" t="s">
        <v>117</v>
      </c>
      <c r="B33" s="141" t="s">
        <v>180</v>
      </c>
      <c r="C33" s="142" t="s">
        <v>2</v>
      </c>
      <c r="D33" s="143">
        <v>9</v>
      </c>
      <c r="E33" s="138"/>
      <c r="F33" s="137"/>
    </row>
    <row r="34" spans="1:6" ht="229.5" hidden="1" outlineLevel="1" x14ac:dyDescent="0.2">
      <c r="A34" s="103" t="s">
        <v>118</v>
      </c>
      <c r="B34" s="141" t="s">
        <v>181</v>
      </c>
      <c r="C34" s="142" t="s">
        <v>2</v>
      </c>
      <c r="D34" s="143">
        <v>47</v>
      </c>
      <c r="E34" s="138"/>
      <c r="F34" s="137"/>
    </row>
    <row r="35" spans="1:6" collapsed="1" x14ac:dyDescent="0.2">
      <c r="A35" s="149"/>
      <c r="B35" s="150" t="s">
        <v>182</v>
      </c>
      <c r="C35" s="151"/>
      <c r="D35" s="152"/>
      <c r="E35" s="153"/>
      <c r="F35" s="140"/>
    </row>
    <row r="36" spans="1:6" ht="165.75" hidden="1" outlineLevel="1" x14ac:dyDescent="0.2">
      <c r="A36" s="103" t="s">
        <v>125</v>
      </c>
      <c r="B36" s="141" t="s">
        <v>183</v>
      </c>
      <c r="C36" s="142" t="s">
        <v>2</v>
      </c>
      <c r="D36" s="143">
        <v>1</v>
      </c>
      <c r="E36" s="138"/>
      <c r="F36" s="137"/>
    </row>
    <row r="37" spans="1:6" ht="25.5" hidden="1" outlineLevel="1" x14ac:dyDescent="0.2">
      <c r="A37" s="103" t="s">
        <v>44</v>
      </c>
      <c r="B37" s="141" t="s">
        <v>184</v>
      </c>
      <c r="C37" s="142" t="s">
        <v>2</v>
      </c>
      <c r="D37" s="143">
        <v>3</v>
      </c>
      <c r="E37" s="138"/>
      <c r="F37" s="137"/>
    </row>
    <row r="38" spans="1:6" ht="63.75" hidden="1" outlineLevel="1" x14ac:dyDescent="0.2">
      <c r="A38" s="103" t="s">
        <v>91</v>
      </c>
      <c r="B38" s="141" t="s">
        <v>185</v>
      </c>
      <c r="C38" s="142" t="s">
        <v>2</v>
      </c>
      <c r="D38" s="143">
        <v>3</v>
      </c>
      <c r="E38" s="138"/>
      <c r="F38" s="137"/>
    </row>
    <row r="39" spans="1:6" collapsed="1" x14ac:dyDescent="0.2">
      <c r="A39" s="154"/>
      <c r="B39" s="155" t="s">
        <v>186</v>
      </c>
      <c r="C39" s="154"/>
      <c r="D39" s="154"/>
      <c r="E39" s="156"/>
      <c r="F39" s="144"/>
    </row>
    <row r="40" spans="1:6" x14ac:dyDescent="0.2">
      <c r="A40" s="149"/>
      <c r="B40" s="150" t="s">
        <v>187</v>
      </c>
      <c r="C40" s="151"/>
      <c r="D40" s="152"/>
      <c r="E40" s="153"/>
      <c r="F40" s="140"/>
    </row>
    <row r="41" spans="1:6" ht="114.75" hidden="1" outlineLevel="1" x14ac:dyDescent="0.2">
      <c r="A41" s="103" t="s">
        <v>38</v>
      </c>
      <c r="B41" s="141" t="s">
        <v>158</v>
      </c>
      <c r="C41" s="142" t="s">
        <v>39</v>
      </c>
      <c r="D41" s="143">
        <v>986.8</v>
      </c>
      <c r="E41" s="138"/>
      <c r="F41" s="137"/>
    </row>
    <row r="42" spans="1:6" ht="102" hidden="1" outlineLevel="1" x14ac:dyDescent="0.2">
      <c r="A42" s="103" t="s">
        <v>40</v>
      </c>
      <c r="B42" s="141" t="s">
        <v>159</v>
      </c>
      <c r="C42" s="142" t="s">
        <v>39</v>
      </c>
      <c r="D42" s="143">
        <v>246.7</v>
      </c>
      <c r="E42" s="138"/>
      <c r="F42" s="137"/>
    </row>
    <row r="43" spans="1:6" ht="114.75" hidden="1" outlineLevel="1" x14ac:dyDescent="0.2">
      <c r="A43" s="103" t="s">
        <v>110</v>
      </c>
      <c r="B43" s="141" t="s">
        <v>160</v>
      </c>
      <c r="C43" s="142" t="s">
        <v>39</v>
      </c>
      <c r="D43" s="143">
        <v>592.08000000000004</v>
      </c>
      <c r="E43" s="138"/>
      <c r="F43" s="137"/>
    </row>
    <row r="44" spans="1:6" ht="76.5" hidden="1" outlineLevel="1" x14ac:dyDescent="0.2">
      <c r="A44" s="103" t="s">
        <v>41</v>
      </c>
      <c r="B44" s="141" t="s">
        <v>161</v>
      </c>
      <c r="C44" s="142" t="s">
        <v>39</v>
      </c>
      <c r="D44" s="143">
        <v>57.79</v>
      </c>
      <c r="E44" s="138"/>
      <c r="F44" s="137"/>
    </row>
    <row r="45" spans="1:6" ht="76.5" hidden="1" outlineLevel="1" x14ac:dyDescent="0.2">
      <c r="A45" s="103" t="s">
        <v>119</v>
      </c>
      <c r="B45" s="141" t="s">
        <v>162</v>
      </c>
      <c r="C45" s="142" t="s">
        <v>39</v>
      </c>
      <c r="D45" s="143">
        <v>625.04999999999995</v>
      </c>
      <c r="E45" s="138"/>
      <c r="F45" s="137"/>
    </row>
    <row r="46" spans="1:6" ht="89.25" hidden="1" outlineLevel="1" x14ac:dyDescent="0.2">
      <c r="A46" s="103" t="s">
        <v>112</v>
      </c>
      <c r="B46" s="141" t="s">
        <v>163</v>
      </c>
      <c r="C46" s="142" t="s">
        <v>39</v>
      </c>
      <c r="D46" s="143">
        <v>500.04</v>
      </c>
      <c r="E46" s="138"/>
      <c r="F46" s="137"/>
    </row>
    <row r="47" spans="1:6" ht="63.75" hidden="1" outlineLevel="1" x14ac:dyDescent="0.2">
      <c r="A47" s="103" t="s">
        <v>42</v>
      </c>
      <c r="B47" s="141" t="s">
        <v>164</v>
      </c>
      <c r="C47" s="142" t="s">
        <v>39</v>
      </c>
      <c r="D47" s="143">
        <v>428.98</v>
      </c>
      <c r="E47" s="138"/>
      <c r="F47" s="137"/>
    </row>
    <row r="48" spans="1:6" ht="63.75" hidden="1" outlineLevel="1" x14ac:dyDescent="0.2">
      <c r="A48" s="103" t="s">
        <v>43</v>
      </c>
      <c r="B48" s="141" t="s">
        <v>165</v>
      </c>
      <c r="C48" s="142" t="s">
        <v>39</v>
      </c>
      <c r="D48" s="143">
        <v>585.83000000000004</v>
      </c>
      <c r="E48" s="138"/>
      <c r="F48" s="137"/>
    </row>
    <row r="49" spans="1:6" collapsed="1" x14ac:dyDescent="0.2">
      <c r="A49" s="149"/>
      <c r="B49" s="150" t="s">
        <v>166</v>
      </c>
      <c r="C49" s="151"/>
      <c r="D49" s="152"/>
      <c r="E49" s="153"/>
      <c r="F49" s="140"/>
    </row>
    <row r="50" spans="1:6" ht="89.25" hidden="1" outlineLevel="1" x14ac:dyDescent="0.2">
      <c r="A50" s="103" t="s">
        <v>45</v>
      </c>
      <c r="B50" s="141" t="s">
        <v>188</v>
      </c>
      <c r="C50" s="142" t="s">
        <v>1</v>
      </c>
      <c r="D50" s="143">
        <v>387.92</v>
      </c>
      <c r="E50" s="138"/>
      <c r="F50" s="137"/>
    </row>
    <row r="51" spans="1:6" ht="76.5" hidden="1" outlineLevel="1" x14ac:dyDescent="0.2">
      <c r="A51" s="103" t="s">
        <v>46</v>
      </c>
      <c r="B51" s="141" t="s">
        <v>189</v>
      </c>
      <c r="C51" s="142" t="s">
        <v>2</v>
      </c>
      <c r="D51" s="143">
        <v>56</v>
      </c>
      <c r="E51" s="138"/>
      <c r="F51" s="137"/>
    </row>
    <row r="52" spans="1:6" collapsed="1" x14ac:dyDescent="0.2">
      <c r="A52" s="149"/>
      <c r="B52" s="150" t="s">
        <v>190</v>
      </c>
      <c r="C52" s="151"/>
      <c r="D52" s="152"/>
      <c r="E52" s="153"/>
      <c r="F52" s="140"/>
    </row>
    <row r="53" spans="1:6" ht="178.5" hidden="1" outlineLevel="1" x14ac:dyDescent="0.2">
      <c r="A53" s="103" t="s">
        <v>47</v>
      </c>
      <c r="B53" s="141" t="s">
        <v>191</v>
      </c>
      <c r="C53" s="142" t="s">
        <v>2</v>
      </c>
      <c r="D53" s="143">
        <v>56</v>
      </c>
      <c r="E53" s="138"/>
      <c r="F53" s="137"/>
    </row>
    <row r="54" spans="1:6" collapsed="1" x14ac:dyDescent="0.2">
      <c r="A54" s="149"/>
      <c r="B54" s="150" t="s">
        <v>192</v>
      </c>
      <c r="C54" s="151"/>
      <c r="D54" s="152"/>
      <c r="E54" s="153"/>
      <c r="F54" s="140"/>
    </row>
    <row r="55" spans="1:6" ht="76.5" hidden="1" outlineLevel="1" x14ac:dyDescent="0.2">
      <c r="A55" s="103" t="s">
        <v>113</v>
      </c>
      <c r="B55" s="141" t="s">
        <v>193</v>
      </c>
      <c r="C55" s="142" t="s">
        <v>2</v>
      </c>
      <c r="D55" s="143">
        <v>3</v>
      </c>
      <c r="E55" s="138"/>
      <c r="F55" s="137"/>
    </row>
    <row r="56" spans="1:6" ht="89.25" hidden="1" outlineLevel="1" x14ac:dyDescent="0.2">
      <c r="A56" s="103" t="s">
        <v>133</v>
      </c>
      <c r="B56" s="141" t="s">
        <v>194</v>
      </c>
      <c r="C56" s="142" t="s">
        <v>2</v>
      </c>
      <c r="D56" s="143">
        <v>1</v>
      </c>
      <c r="E56" s="138"/>
      <c r="F56" s="137"/>
    </row>
    <row r="57" spans="1:6" ht="89.25" hidden="1" outlineLevel="1" x14ac:dyDescent="0.2">
      <c r="A57" s="103" t="s">
        <v>134</v>
      </c>
      <c r="B57" s="141" t="s">
        <v>195</v>
      </c>
      <c r="C57" s="142" t="s">
        <v>2</v>
      </c>
      <c r="D57" s="143">
        <v>6</v>
      </c>
      <c r="E57" s="138"/>
      <c r="F57" s="137"/>
    </row>
    <row r="58" spans="1:6" ht="153" hidden="1" outlineLevel="1" x14ac:dyDescent="0.2">
      <c r="A58" s="103" t="s">
        <v>48</v>
      </c>
      <c r="B58" s="141" t="s">
        <v>196</v>
      </c>
      <c r="C58" s="142" t="s">
        <v>2</v>
      </c>
      <c r="D58" s="143">
        <v>7</v>
      </c>
      <c r="E58" s="138"/>
      <c r="F58" s="137"/>
    </row>
    <row r="59" spans="1:6" ht="38.25" hidden="1" outlineLevel="1" x14ac:dyDescent="0.2">
      <c r="A59" s="103" t="s">
        <v>49</v>
      </c>
      <c r="B59" s="141" t="s">
        <v>197</v>
      </c>
      <c r="C59" s="142" t="s">
        <v>2</v>
      </c>
      <c r="D59" s="143">
        <v>3</v>
      </c>
      <c r="E59" s="138"/>
      <c r="F59" s="137"/>
    </row>
    <row r="60" spans="1:6" collapsed="1" x14ac:dyDescent="0.2">
      <c r="A60" s="157"/>
      <c r="B60" s="158" t="s">
        <v>198</v>
      </c>
      <c r="C60" s="157"/>
      <c r="D60" s="157"/>
      <c r="E60" s="159"/>
      <c r="F60" s="145"/>
    </row>
    <row r="61" spans="1:6" x14ac:dyDescent="0.2">
      <c r="A61" s="149"/>
      <c r="B61" s="150" t="s">
        <v>199</v>
      </c>
      <c r="C61" s="151"/>
      <c r="D61" s="152"/>
      <c r="E61" s="153"/>
      <c r="F61" s="140"/>
    </row>
    <row r="62" spans="1:6" ht="153" hidden="1" outlineLevel="1" x14ac:dyDescent="0.2">
      <c r="A62" s="103" t="s">
        <v>99</v>
      </c>
      <c r="B62" s="141" t="s">
        <v>200</v>
      </c>
      <c r="C62" s="142" t="s">
        <v>98</v>
      </c>
      <c r="D62" s="143">
        <v>1</v>
      </c>
      <c r="E62" s="138"/>
      <c r="F62" s="137"/>
    </row>
    <row r="63" spans="1:6" ht="63.75" hidden="1" outlineLevel="1" x14ac:dyDescent="0.2">
      <c r="A63" s="103" t="s">
        <v>100</v>
      </c>
      <c r="B63" s="141" t="s">
        <v>201</v>
      </c>
      <c r="C63" s="142" t="s">
        <v>1</v>
      </c>
      <c r="D63" s="143">
        <v>473.61</v>
      </c>
      <c r="E63" s="138"/>
      <c r="F63" s="137"/>
    </row>
    <row r="64" spans="1:6" ht="63.75" hidden="1" outlineLevel="1" x14ac:dyDescent="0.2">
      <c r="A64" s="103" t="s">
        <v>101</v>
      </c>
      <c r="B64" s="141" t="s">
        <v>202</v>
      </c>
      <c r="C64" s="142" t="s">
        <v>95</v>
      </c>
      <c r="D64" s="143">
        <v>739.62</v>
      </c>
      <c r="E64" s="138"/>
      <c r="F64" s="137"/>
    </row>
    <row r="65" spans="1:6" ht="76.5" hidden="1" outlineLevel="1" x14ac:dyDescent="0.2">
      <c r="A65" s="103" t="s">
        <v>126</v>
      </c>
      <c r="B65" s="141" t="s">
        <v>203</v>
      </c>
      <c r="C65" s="142" t="s">
        <v>95</v>
      </c>
      <c r="D65" s="143">
        <v>6.89</v>
      </c>
      <c r="E65" s="138"/>
      <c r="F65" s="137"/>
    </row>
    <row r="66" spans="1:6" ht="63.75" hidden="1" outlineLevel="1" x14ac:dyDescent="0.2">
      <c r="A66" s="103" t="s">
        <v>102</v>
      </c>
      <c r="B66" s="141" t="s">
        <v>204</v>
      </c>
      <c r="C66" s="142" t="s">
        <v>2</v>
      </c>
      <c r="D66" s="143">
        <v>3</v>
      </c>
      <c r="E66" s="138"/>
      <c r="F66" s="137"/>
    </row>
    <row r="67" spans="1:6" ht="140.25" hidden="1" outlineLevel="1" x14ac:dyDescent="0.2">
      <c r="A67" s="103" t="s">
        <v>127</v>
      </c>
      <c r="B67" s="141" t="s">
        <v>205</v>
      </c>
      <c r="C67" s="142" t="s">
        <v>2</v>
      </c>
      <c r="D67" s="143">
        <v>7</v>
      </c>
      <c r="E67" s="138"/>
      <c r="F67" s="137"/>
    </row>
    <row r="68" spans="1:6" collapsed="1" x14ac:dyDescent="0.2">
      <c r="A68" s="149"/>
      <c r="B68" s="150" t="s">
        <v>157</v>
      </c>
      <c r="C68" s="151"/>
      <c r="D68" s="152"/>
      <c r="E68" s="153"/>
      <c r="F68" s="140"/>
    </row>
    <row r="69" spans="1:6" ht="127.5" hidden="1" outlineLevel="1" x14ac:dyDescent="0.2">
      <c r="A69" s="103" t="s">
        <v>50</v>
      </c>
      <c r="B69" s="141" t="s">
        <v>206</v>
      </c>
      <c r="C69" s="142" t="s">
        <v>51</v>
      </c>
      <c r="D69" s="143">
        <v>3451.91</v>
      </c>
      <c r="E69" s="138"/>
      <c r="F69" s="137"/>
    </row>
    <row r="70" spans="1:6" ht="242.25" hidden="1" outlineLevel="1" x14ac:dyDescent="0.2">
      <c r="A70" s="103" t="s">
        <v>52</v>
      </c>
      <c r="B70" s="141" t="s">
        <v>207</v>
      </c>
      <c r="C70" s="142" t="s">
        <v>53</v>
      </c>
      <c r="D70" s="143">
        <v>1444.48</v>
      </c>
      <c r="E70" s="138"/>
      <c r="F70" s="137"/>
    </row>
    <row r="71" spans="1:6" ht="114.75" hidden="1" outlineLevel="1" x14ac:dyDescent="0.2">
      <c r="A71" s="103" t="s">
        <v>92</v>
      </c>
      <c r="B71" s="141" t="s">
        <v>208</v>
      </c>
      <c r="C71" s="142" t="s">
        <v>51</v>
      </c>
      <c r="D71" s="143">
        <v>3451.91</v>
      </c>
      <c r="E71" s="138"/>
      <c r="F71" s="137"/>
    </row>
    <row r="72" spans="1:6" ht="140.25" hidden="1" outlineLevel="1" x14ac:dyDescent="0.2">
      <c r="A72" s="103" t="s">
        <v>209</v>
      </c>
      <c r="B72" s="141" t="s">
        <v>210</v>
      </c>
      <c r="C72" s="142" t="s">
        <v>53</v>
      </c>
      <c r="D72" s="143">
        <v>591.25</v>
      </c>
      <c r="E72" s="138"/>
      <c r="F72" s="137"/>
    </row>
    <row r="73" spans="1:6" ht="140.25" hidden="1" outlineLevel="1" x14ac:dyDescent="0.2">
      <c r="A73" s="103" t="s">
        <v>130</v>
      </c>
      <c r="B73" s="141" t="s">
        <v>211</v>
      </c>
      <c r="C73" s="142" t="s">
        <v>53</v>
      </c>
      <c r="D73" s="143">
        <v>44.82</v>
      </c>
      <c r="E73" s="138"/>
      <c r="F73" s="137"/>
    </row>
    <row r="74" spans="1:6" ht="306" hidden="1" outlineLevel="1" x14ac:dyDescent="0.2">
      <c r="A74" s="103" t="s">
        <v>54</v>
      </c>
      <c r="B74" s="141" t="s">
        <v>269</v>
      </c>
      <c r="C74" s="142" t="s">
        <v>53</v>
      </c>
      <c r="D74" s="143">
        <v>393.2</v>
      </c>
      <c r="E74" s="138"/>
      <c r="F74" s="137"/>
    </row>
    <row r="75" spans="1:6" ht="153" hidden="1" outlineLevel="1" x14ac:dyDescent="0.2">
      <c r="A75" s="103" t="s">
        <v>93</v>
      </c>
      <c r="B75" s="141" t="s">
        <v>212</v>
      </c>
      <c r="C75" s="142" t="s">
        <v>51</v>
      </c>
      <c r="D75" s="143">
        <v>3460.64</v>
      </c>
      <c r="E75" s="138"/>
      <c r="F75" s="137"/>
    </row>
    <row r="76" spans="1:6" ht="76.5" hidden="1" outlineLevel="1" x14ac:dyDescent="0.2">
      <c r="A76" s="103" t="s">
        <v>55</v>
      </c>
      <c r="B76" s="141" t="s">
        <v>213</v>
      </c>
      <c r="C76" s="142" t="s">
        <v>56</v>
      </c>
      <c r="D76" s="143">
        <v>11688.55</v>
      </c>
      <c r="E76" s="138"/>
      <c r="F76" s="137"/>
    </row>
    <row r="77" spans="1:6" collapsed="1" x14ac:dyDescent="0.2">
      <c r="A77" s="149"/>
      <c r="B77" s="150" t="s">
        <v>214</v>
      </c>
      <c r="C77" s="151"/>
      <c r="D77" s="152"/>
      <c r="E77" s="153"/>
      <c r="F77" s="140"/>
    </row>
    <row r="78" spans="1:6" ht="409.5" hidden="1" outlineLevel="1" x14ac:dyDescent="0.2">
      <c r="A78" s="103" t="s">
        <v>57</v>
      </c>
      <c r="B78" s="141" t="s">
        <v>215</v>
      </c>
      <c r="C78" s="142" t="s">
        <v>51</v>
      </c>
      <c r="D78" s="143">
        <v>1986.43</v>
      </c>
      <c r="E78" s="138"/>
      <c r="F78" s="137"/>
    </row>
    <row r="79" spans="1:6" ht="89.25" hidden="1" outlineLevel="1" x14ac:dyDescent="0.2">
      <c r="A79" s="103" t="s">
        <v>58</v>
      </c>
      <c r="B79" s="141" t="s">
        <v>216</v>
      </c>
      <c r="C79" s="142" t="s">
        <v>62</v>
      </c>
      <c r="D79" s="143">
        <v>51.68</v>
      </c>
      <c r="E79" s="138"/>
      <c r="F79" s="137"/>
    </row>
    <row r="80" spans="1:6" ht="216.75" hidden="1" outlineLevel="1" x14ac:dyDescent="0.2">
      <c r="A80" s="103" t="s">
        <v>60</v>
      </c>
      <c r="B80" s="141" t="s">
        <v>217</v>
      </c>
      <c r="C80" s="142" t="s">
        <v>51</v>
      </c>
      <c r="D80" s="143">
        <v>14.4</v>
      </c>
      <c r="E80" s="138"/>
      <c r="F80" s="137"/>
    </row>
    <row r="81" spans="1:6" ht="63.75" hidden="1" outlineLevel="1" x14ac:dyDescent="0.2">
      <c r="A81" s="103" t="s">
        <v>61</v>
      </c>
      <c r="B81" s="141" t="s">
        <v>218</v>
      </c>
      <c r="C81" s="142" t="s">
        <v>51</v>
      </c>
      <c r="D81" s="143">
        <v>4373.57</v>
      </c>
      <c r="E81" s="138"/>
      <c r="F81" s="137"/>
    </row>
    <row r="82" spans="1:6" collapsed="1" x14ac:dyDescent="0.2">
      <c r="A82" s="149"/>
      <c r="B82" s="150" t="s">
        <v>219</v>
      </c>
      <c r="C82" s="151"/>
      <c r="D82" s="152"/>
      <c r="E82" s="153"/>
      <c r="F82" s="140"/>
    </row>
    <row r="83" spans="1:6" ht="178.5" hidden="1" outlineLevel="1" x14ac:dyDescent="0.2">
      <c r="A83" s="103" t="s">
        <v>63</v>
      </c>
      <c r="B83" s="141" t="s">
        <v>220</v>
      </c>
      <c r="C83" s="142" t="s">
        <v>62</v>
      </c>
      <c r="D83" s="143">
        <v>443.44</v>
      </c>
      <c r="E83" s="138"/>
      <c r="F83" s="137"/>
    </row>
    <row r="84" spans="1:6" ht="191.25" hidden="1" outlineLevel="1" x14ac:dyDescent="0.2">
      <c r="A84" s="103" t="s">
        <v>141</v>
      </c>
      <c r="B84" s="141" t="s">
        <v>221</v>
      </c>
      <c r="C84" s="142" t="s">
        <v>1</v>
      </c>
      <c r="D84" s="143">
        <v>140.54</v>
      </c>
      <c r="E84" s="138"/>
      <c r="F84" s="137"/>
    </row>
    <row r="85" spans="1:6" ht="204" hidden="1" outlineLevel="1" x14ac:dyDescent="0.2">
      <c r="A85" s="103" t="s">
        <v>142</v>
      </c>
      <c r="B85" s="141" t="s">
        <v>222</v>
      </c>
      <c r="C85" s="142" t="s">
        <v>1</v>
      </c>
      <c r="D85" s="143">
        <v>50.6</v>
      </c>
      <c r="E85" s="138"/>
      <c r="F85" s="137"/>
    </row>
    <row r="86" spans="1:6" collapsed="1" x14ac:dyDescent="0.2">
      <c r="A86" s="149"/>
      <c r="B86" s="150" t="s">
        <v>223</v>
      </c>
      <c r="C86" s="151"/>
      <c r="D86" s="152"/>
      <c r="E86" s="153"/>
      <c r="F86" s="140"/>
    </row>
    <row r="87" spans="1:6" ht="280.5" hidden="1" outlineLevel="1" x14ac:dyDescent="0.2">
      <c r="A87" s="103" t="s">
        <v>64</v>
      </c>
      <c r="B87" s="141" t="s">
        <v>224</v>
      </c>
      <c r="C87" s="142" t="s">
        <v>95</v>
      </c>
      <c r="D87" s="143">
        <v>790.08</v>
      </c>
      <c r="E87" s="138"/>
      <c r="F87" s="137"/>
    </row>
    <row r="88" spans="1:6" ht="204" hidden="1" outlineLevel="1" x14ac:dyDescent="0.2">
      <c r="A88" s="103" t="s">
        <v>65</v>
      </c>
      <c r="B88" s="141" t="s">
        <v>225</v>
      </c>
      <c r="C88" s="142" t="s">
        <v>95</v>
      </c>
      <c r="D88" s="143">
        <v>42.89</v>
      </c>
      <c r="E88" s="138"/>
      <c r="F88" s="137"/>
    </row>
    <row r="89" spans="1:6" ht="255" hidden="1" outlineLevel="1" x14ac:dyDescent="0.2">
      <c r="A89" s="103" t="s">
        <v>140</v>
      </c>
      <c r="B89" s="141" t="s">
        <v>226</v>
      </c>
      <c r="C89" s="142" t="s">
        <v>95</v>
      </c>
      <c r="D89" s="143">
        <v>190.82</v>
      </c>
      <c r="E89" s="138"/>
      <c r="F89" s="137"/>
    </row>
    <row r="90" spans="1:6" collapsed="1" x14ac:dyDescent="0.2">
      <c r="A90" s="149"/>
      <c r="B90" s="150" t="s">
        <v>227</v>
      </c>
      <c r="C90" s="151"/>
      <c r="D90" s="152"/>
      <c r="E90" s="153"/>
      <c r="F90" s="140"/>
    </row>
    <row r="91" spans="1:6" ht="127.5" hidden="1" outlineLevel="1" x14ac:dyDescent="0.2">
      <c r="A91" s="103" t="s">
        <v>103</v>
      </c>
      <c r="B91" s="141" t="s">
        <v>228</v>
      </c>
      <c r="C91" s="142" t="s">
        <v>39</v>
      </c>
      <c r="D91" s="143">
        <v>95.14</v>
      </c>
      <c r="E91" s="138"/>
      <c r="F91" s="137"/>
    </row>
    <row r="92" spans="1:6" ht="216.75" hidden="1" outlineLevel="1" x14ac:dyDescent="0.2">
      <c r="A92" s="103" t="s">
        <v>104</v>
      </c>
      <c r="B92" s="141" t="s">
        <v>229</v>
      </c>
      <c r="C92" s="142" t="s">
        <v>39</v>
      </c>
      <c r="D92" s="143">
        <v>329.03</v>
      </c>
      <c r="E92" s="138"/>
      <c r="F92" s="137"/>
    </row>
    <row r="93" spans="1:6" collapsed="1" x14ac:dyDescent="0.2">
      <c r="A93" s="149"/>
      <c r="B93" s="150" t="s">
        <v>230</v>
      </c>
      <c r="C93" s="151"/>
      <c r="D93" s="152"/>
      <c r="E93" s="153"/>
      <c r="F93" s="140"/>
    </row>
    <row r="94" spans="1:6" ht="63.75" hidden="1" outlineLevel="1" x14ac:dyDescent="0.2">
      <c r="A94" s="103" t="s">
        <v>66</v>
      </c>
      <c r="B94" s="141" t="s">
        <v>231</v>
      </c>
      <c r="C94" s="142" t="s">
        <v>62</v>
      </c>
      <c r="D94" s="143">
        <v>443.44</v>
      </c>
      <c r="E94" s="138"/>
      <c r="F94" s="137"/>
    </row>
    <row r="95" spans="1:6" ht="114.75" hidden="1" outlineLevel="1" x14ac:dyDescent="0.2">
      <c r="A95" s="103" t="s">
        <v>67</v>
      </c>
      <c r="B95" s="141" t="s">
        <v>232</v>
      </c>
      <c r="C95" s="142" t="s">
        <v>51</v>
      </c>
      <c r="D95" s="143">
        <v>236.49</v>
      </c>
      <c r="E95" s="138"/>
      <c r="F95" s="137"/>
    </row>
    <row r="96" spans="1:6" ht="114.75" hidden="1" outlineLevel="1" x14ac:dyDescent="0.2">
      <c r="A96" s="103" t="s">
        <v>68</v>
      </c>
      <c r="B96" s="141" t="s">
        <v>233</v>
      </c>
      <c r="C96" s="142" t="s">
        <v>1</v>
      </c>
      <c r="D96" s="143">
        <v>287.51</v>
      </c>
      <c r="E96" s="138"/>
      <c r="F96" s="137"/>
    </row>
    <row r="97" spans="1:6" ht="76.5" hidden="1" outlineLevel="1" x14ac:dyDescent="0.2">
      <c r="A97" s="103" t="s">
        <v>69</v>
      </c>
      <c r="B97" s="141" t="s">
        <v>234</v>
      </c>
      <c r="C97" s="142" t="s">
        <v>59</v>
      </c>
      <c r="D97" s="143">
        <v>26</v>
      </c>
      <c r="E97" s="138"/>
      <c r="F97" s="137"/>
    </row>
    <row r="98" spans="1:6" ht="76.5" hidden="1" outlineLevel="1" x14ac:dyDescent="0.2">
      <c r="A98" s="103" t="s">
        <v>70</v>
      </c>
      <c r="B98" s="141" t="s">
        <v>235</v>
      </c>
      <c r="C98" s="142" t="s">
        <v>59</v>
      </c>
      <c r="D98" s="143">
        <v>21</v>
      </c>
      <c r="E98" s="138"/>
      <c r="F98" s="137"/>
    </row>
    <row r="99" spans="1:6" ht="76.5" hidden="1" outlineLevel="1" x14ac:dyDescent="0.2">
      <c r="A99" s="103" t="s">
        <v>71</v>
      </c>
      <c r="B99" s="141" t="s">
        <v>236</v>
      </c>
      <c r="C99" s="142" t="s">
        <v>51</v>
      </c>
      <c r="D99" s="143">
        <v>190.82</v>
      </c>
      <c r="E99" s="138"/>
      <c r="F99" s="137"/>
    </row>
    <row r="100" spans="1:6" ht="63.75" hidden="1" outlineLevel="1" x14ac:dyDescent="0.2">
      <c r="A100" s="103" t="s">
        <v>72</v>
      </c>
      <c r="B100" s="141" t="s">
        <v>237</v>
      </c>
      <c r="C100" s="142" t="s">
        <v>59</v>
      </c>
      <c r="D100" s="143">
        <v>5</v>
      </c>
      <c r="E100" s="138"/>
      <c r="F100" s="137"/>
    </row>
    <row r="101" spans="1:6" ht="63.75" hidden="1" outlineLevel="1" x14ac:dyDescent="0.2">
      <c r="A101" s="103" t="s">
        <v>114</v>
      </c>
      <c r="B101" s="141" t="s">
        <v>238</v>
      </c>
      <c r="C101" s="142" t="s">
        <v>59</v>
      </c>
      <c r="D101" s="143">
        <v>4</v>
      </c>
      <c r="E101" s="138"/>
      <c r="F101" s="137"/>
    </row>
    <row r="102" spans="1:6" ht="63.75" hidden="1" outlineLevel="1" x14ac:dyDescent="0.2">
      <c r="A102" s="103" t="s">
        <v>73</v>
      </c>
      <c r="B102" s="141" t="s">
        <v>239</v>
      </c>
      <c r="C102" s="142" t="s">
        <v>59</v>
      </c>
      <c r="D102" s="143">
        <v>16</v>
      </c>
      <c r="E102" s="138"/>
      <c r="F102" s="137"/>
    </row>
    <row r="103" spans="1:6" ht="102" hidden="1" outlineLevel="1" x14ac:dyDescent="0.2">
      <c r="A103" s="103" t="s">
        <v>111</v>
      </c>
      <c r="B103" s="141" t="s">
        <v>240</v>
      </c>
      <c r="C103" s="142" t="s">
        <v>59</v>
      </c>
      <c r="D103" s="143">
        <v>9</v>
      </c>
      <c r="E103" s="138"/>
      <c r="F103" s="137"/>
    </row>
    <row r="104" spans="1:6" ht="102" hidden="1" outlineLevel="1" x14ac:dyDescent="0.2">
      <c r="A104" s="103" t="s">
        <v>131</v>
      </c>
      <c r="B104" s="141" t="s">
        <v>241</v>
      </c>
      <c r="C104" s="142" t="s">
        <v>2</v>
      </c>
      <c r="D104" s="143">
        <v>2</v>
      </c>
      <c r="E104" s="138"/>
      <c r="F104" s="137"/>
    </row>
    <row r="105" spans="1:6" collapsed="1" x14ac:dyDescent="0.2">
      <c r="A105" s="149"/>
      <c r="B105" s="150" t="s">
        <v>242</v>
      </c>
      <c r="C105" s="151"/>
      <c r="D105" s="152"/>
      <c r="E105" s="153"/>
      <c r="F105" s="140"/>
    </row>
    <row r="106" spans="1:6" ht="51" hidden="1" outlineLevel="1" x14ac:dyDescent="0.2">
      <c r="A106" s="103" t="s">
        <v>152</v>
      </c>
      <c r="B106" s="141" t="s">
        <v>243</v>
      </c>
      <c r="C106" s="142" t="s">
        <v>2</v>
      </c>
      <c r="D106" s="143">
        <v>12</v>
      </c>
      <c r="E106" s="138"/>
      <c r="F106" s="137"/>
    </row>
    <row r="107" spans="1:6" collapsed="1" x14ac:dyDescent="0.2">
      <c r="A107" s="160"/>
      <c r="B107" s="161" t="s">
        <v>244</v>
      </c>
      <c r="C107" s="160"/>
      <c r="D107" s="160"/>
      <c r="E107" s="162"/>
      <c r="F107" s="146"/>
    </row>
    <row r="108" spans="1:6" x14ac:dyDescent="0.2">
      <c r="A108" s="149"/>
      <c r="B108" s="150" t="s">
        <v>157</v>
      </c>
      <c r="C108" s="151"/>
      <c r="D108" s="152"/>
      <c r="E108" s="153"/>
      <c r="F108" s="140"/>
    </row>
    <row r="109" spans="1:6" ht="51" hidden="1" outlineLevel="1" x14ac:dyDescent="0.2">
      <c r="A109" s="103" t="s">
        <v>74</v>
      </c>
      <c r="B109" s="141" t="s">
        <v>245</v>
      </c>
      <c r="C109" s="142" t="s">
        <v>39</v>
      </c>
      <c r="D109" s="143">
        <v>34.380000000000003</v>
      </c>
      <c r="E109" s="138"/>
      <c r="F109" s="137"/>
    </row>
    <row r="110" spans="1:6" ht="51" hidden="1" outlineLevel="1" x14ac:dyDescent="0.2">
      <c r="A110" s="103" t="s">
        <v>75</v>
      </c>
      <c r="B110" s="141" t="s">
        <v>246</v>
      </c>
      <c r="C110" s="142" t="s">
        <v>39</v>
      </c>
      <c r="D110" s="143">
        <v>32.93</v>
      </c>
      <c r="E110" s="138"/>
      <c r="F110" s="137"/>
    </row>
    <row r="111" spans="1:6" collapsed="1" x14ac:dyDescent="0.2">
      <c r="A111" s="149"/>
      <c r="B111" s="150" t="s">
        <v>247</v>
      </c>
      <c r="C111" s="151"/>
      <c r="D111" s="152"/>
      <c r="E111" s="153"/>
      <c r="F111" s="140"/>
    </row>
    <row r="112" spans="1:6" ht="63.75" hidden="1" outlineLevel="1" x14ac:dyDescent="0.2">
      <c r="A112" s="103" t="s">
        <v>76</v>
      </c>
      <c r="B112" s="141" t="s">
        <v>248</v>
      </c>
      <c r="C112" s="142" t="s">
        <v>2</v>
      </c>
      <c r="D112" s="143">
        <v>12</v>
      </c>
      <c r="E112" s="138"/>
      <c r="F112" s="137"/>
    </row>
    <row r="113" spans="1:6" ht="51" hidden="1" outlineLevel="1" x14ac:dyDescent="0.2">
      <c r="A113" s="103" t="s">
        <v>77</v>
      </c>
      <c r="B113" s="141" t="s">
        <v>249</v>
      </c>
      <c r="C113" s="142" t="s">
        <v>2</v>
      </c>
      <c r="D113" s="143">
        <v>14</v>
      </c>
      <c r="E113" s="138"/>
      <c r="F113" s="137"/>
    </row>
    <row r="114" spans="1:6" ht="89.25" hidden="1" outlineLevel="1" x14ac:dyDescent="0.2">
      <c r="A114" s="103" t="s">
        <v>78</v>
      </c>
      <c r="B114" s="141" t="s">
        <v>250</v>
      </c>
      <c r="C114" s="142" t="s">
        <v>2</v>
      </c>
      <c r="D114" s="143">
        <v>1</v>
      </c>
      <c r="E114" s="138"/>
      <c r="F114" s="137"/>
    </row>
    <row r="115" spans="1:6" collapsed="1" x14ac:dyDescent="0.2">
      <c r="A115" s="149"/>
      <c r="B115" s="150" t="s">
        <v>251</v>
      </c>
      <c r="C115" s="151"/>
      <c r="D115" s="152"/>
      <c r="E115" s="153"/>
      <c r="F115" s="140"/>
    </row>
    <row r="116" spans="1:6" ht="76.5" hidden="1" outlineLevel="1" x14ac:dyDescent="0.2">
      <c r="A116" s="103" t="s">
        <v>252</v>
      </c>
      <c r="B116" s="141" t="s">
        <v>253</v>
      </c>
      <c r="C116" s="142" t="s">
        <v>2</v>
      </c>
      <c r="D116" s="143">
        <v>12</v>
      </c>
      <c r="E116" s="138"/>
      <c r="F116" s="137"/>
    </row>
    <row r="117" spans="1:6" ht="51" hidden="1" outlineLevel="1" x14ac:dyDescent="0.2">
      <c r="A117" s="103" t="s">
        <v>79</v>
      </c>
      <c r="B117" s="141" t="s">
        <v>254</v>
      </c>
      <c r="C117" s="142" t="s">
        <v>2</v>
      </c>
      <c r="D117" s="143">
        <v>12</v>
      </c>
      <c r="E117" s="138"/>
      <c r="F117" s="137"/>
    </row>
    <row r="118" spans="1:6" ht="267.75" hidden="1" outlineLevel="1" x14ac:dyDescent="0.2">
      <c r="A118" s="103" t="s">
        <v>80</v>
      </c>
      <c r="B118" s="141" t="s">
        <v>255</v>
      </c>
      <c r="C118" s="142" t="s">
        <v>2</v>
      </c>
      <c r="D118" s="143">
        <v>12</v>
      </c>
      <c r="E118" s="138"/>
      <c r="F118" s="137"/>
    </row>
    <row r="119" spans="1:6" ht="51" hidden="1" outlineLevel="1" x14ac:dyDescent="0.2">
      <c r="A119" s="103" t="s">
        <v>81</v>
      </c>
      <c r="B119" s="141" t="s">
        <v>256</v>
      </c>
      <c r="C119" s="142" t="s">
        <v>2</v>
      </c>
      <c r="D119" s="143">
        <v>1</v>
      </c>
      <c r="E119" s="138"/>
      <c r="F119" s="137"/>
    </row>
    <row r="120" spans="1:6" ht="51" hidden="1" outlineLevel="1" x14ac:dyDescent="0.2">
      <c r="A120" s="103" t="s">
        <v>82</v>
      </c>
      <c r="B120" s="141" t="s">
        <v>257</v>
      </c>
      <c r="C120" s="142" t="s">
        <v>2</v>
      </c>
      <c r="D120" s="143">
        <v>1</v>
      </c>
      <c r="E120" s="138"/>
      <c r="F120" s="137"/>
    </row>
    <row r="121" spans="1:6" ht="102" hidden="1" outlineLevel="1" x14ac:dyDescent="0.2">
      <c r="A121" s="103" t="s">
        <v>83</v>
      </c>
      <c r="B121" s="141" t="s">
        <v>258</v>
      </c>
      <c r="C121" s="142" t="s">
        <v>1</v>
      </c>
      <c r="D121" s="143">
        <v>321.33999999999997</v>
      </c>
      <c r="E121" s="138"/>
      <c r="F121" s="137"/>
    </row>
    <row r="122" spans="1:6" ht="102" hidden="1" outlineLevel="1" x14ac:dyDescent="0.2">
      <c r="A122" s="103" t="s">
        <v>84</v>
      </c>
      <c r="B122" s="141" t="s">
        <v>259</v>
      </c>
      <c r="C122" s="142" t="s">
        <v>1</v>
      </c>
      <c r="D122" s="143">
        <v>391.2</v>
      </c>
      <c r="E122" s="138"/>
      <c r="F122" s="137"/>
    </row>
    <row r="123" spans="1:6" ht="114.75" hidden="1" outlineLevel="1" x14ac:dyDescent="0.2">
      <c r="A123" s="103" t="s">
        <v>85</v>
      </c>
      <c r="B123" s="141" t="s">
        <v>260</v>
      </c>
      <c r="C123" s="142" t="s">
        <v>1</v>
      </c>
      <c r="D123" s="143">
        <v>321.33999999999997</v>
      </c>
      <c r="E123" s="138"/>
      <c r="F123" s="137"/>
    </row>
    <row r="124" spans="1:6" ht="38.25" hidden="1" outlineLevel="1" x14ac:dyDescent="0.2">
      <c r="A124" s="103" t="s">
        <v>86</v>
      </c>
      <c r="B124" s="141" t="s">
        <v>261</v>
      </c>
      <c r="C124" s="142" t="s">
        <v>107</v>
      </c>
      <c r="D124" s="143">
        <v>1</v>
      </c>
      <c r="E124" s="138"/>
      <c r="F124" s="137"/>
    </row>
    <row r="125" spans="1:6" ht="38.25" hidden="1" outlineLevel="1" x14ac:dyDescent="0.2">
      <c r="A125" s="103" t="s">
        <v>88</v>
      </c>
      <c r="B125" s="141" t="s">
        <v>262</v>
      </c>
      <c r="C125" s="142" t="s">
        <v>87</v>
      </c>
      <c r="D125" s="143">
        <v>1</v>
      </c>
      <c r="E125" s="138"/>
      <c r="F125" s="137"/>
    </row>
    <row r="126" spans="1:6" ht="38.25" hidden="1" outlineLevel="1" x14ac:dyDescent="0.2">
      <c r="A126" s="103" t="s">
        <v>89</v>
      </c>
      <c r="B126" s="141" t="s">
        <v>263</v>
      </c>
      <c r="C126" s="142" t="s">
        <v>87</v>
      </c>
      <c r="D126" s="143">
        <v>1</v>
      </c>
      <c r="E126" s="138"/>
      <c r="F126" s="137"/>
    </row>
    <row r="127" spans="1:6" ht="63.75" hidden="1" outlineLevel="1" x14ac:dyDescent="0.2">
      <c r="A127" s="103" t="s">
        <v>106</v>
      </c>
      <c r="B127" s="141" t="s">
        <v>264</v>
      </c>
      <c r="C127" s="142" t="s">
        <v>2</v>
      </c>
      <c r="D127" s="143">
        <v>36</v>
      </c>
      <c r="E127" s="138"/>
      <c r="F127" s="137"/>
    </row>
    <row r="128" spans="1:6" ht="63.75" hidden="1" outlineLevel="1" x14ac:dyDescent="0.2">
      <c r="A128" s="103" t="s">
        <v>108</v>
      </c>
      <c r="B128" s="141" t="s">
        <v>265</v>
      </c>
      <c r="C128" s="142" t="s">
        <v>2</v>
      </c>
      <c r="D128" s="143">
        <v>12</v>
      </c>
      <c r="E128" s="138"/>
      <c r="F128" s="137"/>
    </row>
    <row r="129" spans="1:12" ht="63.75" hidden="1" outlineLevel="1" x14ac:dyDescent="0.2">
      <c r="A129" s="103" t="s">
        <v>109</v>
      </c>
      <c r="B129" s="141" t="s">
        <v>266</v>
      </c>
      <c r="C129" s="142" t="s">
        <v>2</v>
      </c>
      <c r="D129" s="143">
        <v>1</v>
      </c>
      <c r="E129" s="138"/>
      <c r="F129" s="137"/>
    </row>
    <row r="130" spans="1:12" s="89" customFormat="1" collapsed="1" x14ac:dyDescent="0.2">
      <c r="A130" s="165"/>
      <c r="B130" s="165"/>
      <c r="C130" s="165"/>
      <c r="D130" s="166"/>
      <c r="E130" s="167"/>
      <c r="F130" s="167"/>
      <c r="G130" s="93"/>
      <c r="H130" s="88"/>
      <c r="I130" s="88"/>
    </row>
    <row r="131" spans="1:12" s="88" customFormat="1" ht="27.75" x14ac:dyDescent="0.2">
      <c r="A131" s="163"/>
      <c r="B131" s="164"/>
      <c r="C131" s="164"/>
      <c r="D131" s="164"/>
      <c r="E131" s="168" t="s">
        <v>90</v>
      </c>
      <c r="F131" s="169">
        <f>F107+F60+F39+F11</f>
        <v>0</v>
      </c>
      <c r="G131" s="96"/>
      <c r="H131" s="90"/>
      <c r="I131" s="90"/>
      <c r="K131" s="94"/>
      <c r="L131" s="92"/>
    </row>
    <row r="132" spans="1:12" s="88" customFormat="1" ht="25.5" customHeight="1" x14ac:dyDescent="0.2">
      <c r="A132" s="178"/>
      <c r="B132" s="179"/>
      <c r="C132" s="180"/>
      <c r="D132" s="184" t="s">
        <v>36</v>
      </c>
      <c r="E132" s="184"/>
      <c r="F132" s="170">
        <f>ROUND((F131*0.16),2)</f>
        <v>0</v>
      </c>
      <c r="G132" s="97"/>
      <c r="H132" s="91"/>
      <c r="I132" s="91"/>
      <c r="K132" s="94"/>
      <c r="L132" s="93"/>
    </row>
    <row r="133" spans="1:12" s="88" customFormat="1" ht="28.5" customHeight="1" x14ac:dyDescent="0.2">
      <c r="A133" s="181"/>
      <c r="B133" s="182"/>
      <c r="C133" s="183"/>
      <c r="D133" s="185" t="s">
        <v>37</v>
      </c>
      <c r="E133" s="185"/>
      <c r="F133" s="171">
        <f>F131+F132</f>
        <v>0</v>
      </c>
      <c r="G133" s="96"/>
      <c r="H133" s="90"/>
      <c r="I133" s="90"/>
      <c r="K133" s="94"/>
      <c r="L133" s="92"/>
    </row>
  </sheetData>
  <autoFilter ref="A9:F129" xr:uid="{7B56DD32-61D5-442B-8438-10341BA12991}"/>
  <mergeCells count="11">
    <mergeCell ref="A6:F6"/>
    <mergeCell ref="A1:F1"/>
    <mergeCell ref="A2:F2"/>
    <mergeCell ref="A3:F3"/>
    <mergeCell ref="A4:E4"/>
    <mergeCell ref="A5:F5"/>
    <mergeCell ref="A7:F7"/>
    <mergeCell ref="A8:F8"/>
    <mergeCell ref="A132:C133"/>
    <mergeCell ref="D132:E132"/>
    <mergeCell ref="D133:E133"/>
  </mergeCells>
  <pageMargins left="0.70866141732283472" right="0.70866141732283472" top="0.74803149606299213" bottom="0.74803149606299213" header="0.31496062992125984" footer="0.31496062992125984"/>
  <pageSetup scale="68"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C96C-5426-4723-A04B-7CCB2A97F4E6}">
  <dimension ref="A2:M123"/>
  <sheetViews>
    <sheetView workbookViewId="0">
      <selection activeCell="F143" sqref="F143"/>
    </sheetView>
  </sheetViews>
  <sheetFormatPr baseColWidth="10" defaultColWidth="11.42578125" defaultRowHeight="12.75" outlineLevelRow="1" x14ac:dyDescent="0.2"/>
  <cols>
    <col min="1" max="1" width="13.85546875" customWidth="1"/>
    <col min="2" max="2" width="10.140625" style="104" customWidth="1"/>
    <col min="3" max="3" width="11.140625" customWidth="1"/>
    <col min="4" max="4" width="12.42578125" bestFit="1" customWidth="1"/>
    <col min="5" max="6" width="14.85546875" bestFit="1" customWidth="1"/>
    <col min="7" max="13" width="9.7109375" customWidth="1"/>
  </cols>
  <sheetData>
    <row r="2" spans="1:11" x14ac:dyDescent="0.2">
      <c r="B2" s="106" t="s">
        <v>95</v>
      </c>
      <c r="C2" s="98" t="s">
        <v>95</v>
      </c>
      <c r="D2" s="98" t="s">
        <v>1</v>
      </c>
      <c r="E2" s="98" t="s">
        <v>1</v>
      </c>
      <c r="F2" s="98" t="s">
        <v>1</v>
      </c>
      <c r="G2" s="110" t="s">
        <v>95</v>
      </c>
      <c r="H2" s="110" t="s">
        <v>95</v>
      </c>
      <c r="I2" s="110" t="s">
        <v>153</v>
      </c>
    </row>
    <row r="3" spans="1:11" x14ac:dyDescent="0.2">
      <c r="B3" s="106" t="s">
        <v>135</v>
      </c>
      <c r="C3" s="98" t="s">
        <v>136</v>
      </c>
      <c r="D3" s="98" t="s">
        <v>137</v>
      </c>
      <c r="E3" s="98" t="s">
        <v>138</v>
      </c>
      <c r="F3" s="110" t="s">
        <v>143</v>
      </c>
      <c r="G3" s="110" t="s">
        <v>154</v>
      </c>
      <c r="H3" s="110" t="s">
        <v>105</v>
      </c>
      <c r="I3" s="110" t="s">
        <v>155</v>
      </c>
    </row>
    <row r="4" spans="1:11" hidden="1" outlineLevel="1" x14ac:dyDescent="0.2">
      <c r="A4" s="105"/>
      <c r="B4" s="106">
        <v>0.49</v>
      </c>
      <c r="C4" s="106">
        <v>30.85</v>
      </c>
      <c r="D4" s="106">
        <v>297.16000000000003</v>
      </c>
      <c r="E4" s="106">
        <v>3.13</v>
      </c>
      <c r="F4" s="106">
        <v>4.5999999999999996</v>
      </c>
      <c r="G4" s="128">
        <v>16.329999999999998</v>
      </c>
      <c r="H4" s="129">
        <v>14.4</v>
      </c>
      <c r="I4" s="128">
        <f>(0.7*2)*12</f>
        <v>16.799999999999997</v>
      </c>
    </row>
    <row r="5" spans="1:11" hidden="1" outlineLevel="1" x14ac:dyDescent="0.2">
      <c r="A5" s="105"/>
      <c r="B5" s="106">
        <v>0.31</v>
      </c>
      <c r="C5" s="106">
        <v>443.56</v>
      </c>
      <c r="D5" s="106">
        <v>37.1</v>
      </c>
      <c r="E5" s="106">
        <v>3.03</v>
      </c>
      <c r="F5" s="106">
        <v>4.45</v>
      </c>
      <c r="G5" s="128">
        <v>8.35</v>
      </c>
      <c r="H5" s="129"/>
      <c r="I5" s="128"/>
      <c r="K5" s="104"/>
    </row>
    <row r="6" spans="1:11" hidden="1" outlineLevel="1" x14ac:dyDescent="0.2">
      <c r="A6" s="105"/>
      <c r="B6" s="106">
        <v>2.19</v>
      </c>
      <c r="C6" s="106">
        <v>160.88999999999999</v>
      </c>
      <c r="D6" s="106">
        <v>45.5</v>
      </c>
      <c r="E6" s="106">
        <v>3.34</v>
      </c>
      <c r="F6" s="106">
        <v>3.15</v>
      </c>
      <c r="G6" s="128">
        <f>3.48+3.35+2.08</f>
        <v>8.91</v>
      </c>
      <c r="H6" s="129"/>
      <c r="I6" s="128"/>
    </row>
    <row r="7" spans="1:11" hidden="1" outlineLevel="1" x14ac:dyDescent="0.2">
      <c r="A7" s="105"/>
      <c r="B7" s="106">
        <v>1.7</v>
      </c>
      <c r="C7" s="106">
        <v>59.4</v>
      </c>
      <c r="D7" s="106">
        <v>44.47</v>
      </c>
      <c r="E7" s="106">
        <v>2.81</v>
      </c>
      <c r="F7" s="106">
        <v>4.4800000000000004</v>
      </c>
      <c r="G7" s="106">
        <v>6.91</v>
      </c>
      <c r="H7" s="129"/>
      <c r="I7" s="106"/>
      <c r="K7" s="104"/>
    </row>
    <row r="8" spans="1:11" hidden="1" outlineLevel="1" x14ac:dyDescent="0.2">
      <c r="A8" s="105"/>
      <c r="B8" s="106">
        <v>1.92</v>
      </c>
      <c r="C8" s="106">
        <v>65.91</v>
      </c>
      <c r="D8" s="106">
        <v>45.9</v>
      </c>
      <c r="E8" s="106">
        <v>3.19</v>
      </c>
      <c r="F8" s="106">
        <v>3.3</v>
      </c>
      <c r="G8" s="106">
        <v>8.5399999999999991</v>
      </c>
      <c r="H8" s="106"/>
      <c r="I8" s="129"/>
      <c r="K8" s="104"/>
    </row>
    <row r="9" spans="1:11" hidden="1" outlineLevel="1" x14ac:dyDescent="0.2">
      <c r="A9" s="105"/>
      <c r="B9" s="106">
        <v>2.2000000000000002</v>
      </c>
      <c r="C9" s="106">
        <v>55.71</v>
      </c>
      <c r="D9" s="106">
        <v>44.2</v>
      </c>
      <c r="E9" s="106">
        <v>3.3</v>
      </c>
      <c r="F9" s="106">
        <v>3.86</v>
      </c>
      <c r="G9" s="106">
        <v>11.4</v>
      </c>
      <c r="H9" s="128"/>
      <c r="I9" s="129"/>
      <c r="K9" s="104"/>
    </row>
    <row r="10" spans="1:11" hidden="1" outlineLevel="1" x14ac:dyDescent="0.2">
      <c r="A10" s="105"/>
      <c r="B10" s="106">
        <v>1.91</v>
      </c>
      <c r="C10" s="106">
        <v>63.15</v>
      </c>
      <c r="D10" s="106">
        <v>49.52</v>
      </c>
      <c r="E10" s="106">
        <v>2.99</v>
      </c>
      <c r="F10" s="106">
        <v>3.84</v>
      </c>
      <c r="G10" s="106">
        <v>7.65</v>
      </c>
      <c r="H10" s="128"/>
      <c r="I10" s="129"/>
      <c r="K10" s="104"/>
    </row>
    <row r="11" spans="1:11" hidden="1" outlineLevel="1" x14ac:dyDescent="0.2">
      <c r="A11" s="105"/>
      <c r="B11" s="106">
        <v>1.65</v>
      </c>
      <c r="C11" s="106">
        <v>57.66</v>
      </c>
      <c r="D11" s="106">
        <v>49.18</v>
      </c>
      <c r="E11" s="106">
        <v>2.97</v>
      </c>
      <c r="F11" s="106">
        <v>3.82</v>
      </c>
      <c r="G11" s="106">
        <v>7.89</v>
      </c>
      <c r="H11" s="128"/>
      <c r="I11" s="129"/>
      <c r="K11" s="104"/>
    </row>
    <row r="12" spans="1:11" hidden="1" outlineLevel="1" x14ac:dyDescent="0.2">
      <c r="A12" s="105"/>
      <c r="B12" s="106">
        <v>0.94</v>
      </c>
      <c r="C12" s="106">
        <v>57.3</v>
      </c>
      <c r="D12" s="106">
        <v>21.55</v>
      </c>
      <c r="E12" s="106">
        <v>3.09</v>
      </c>
      <c r="F12" s="106">
        <v>2.61</v>
      </c>
      <c r="G12" s="106">
        <v>11.96</v>
      </c>
      <c r="H12" s="106"/>
      <c r="I12" s="129"/>
      <c r="K12" s="104"/>
    </row>
    <row r="13" spans="1:11" hidden="1" outlineLevel="1" x14ac:dyDescent="0.2">
      <c r="A13" s="105"/>
      <c r="B13" s="106">
        <v>1.24</v>
      </c>
      <c r="C13" s="106">
        <v>46.16</v>
      </c>
      <c r="D13" s="106"/>
      <c r="E13" s="106">
        <v>2.64</v>
      </c>
      <c r="F13" s="106">
        <v>3.66</v>
      </c>
      <c r="G13" s="106">
        <v>7.99</v>
      </c>
      <c r="H13" s="106"/>
      <c r="I13" s="129"/>
    </row>
    <row r="14" spans="1:11" hidden="1" outlineLevel="1" x14ac:dyDescent="0.2">
      <c r="A14" s="105"/>
      <c r="B14" s="106">
        <v>1.39</v>
      </c>
      <c r="C14" s="106"/>
      <c r="D14" s="106"/>
      <c r="E14" s="106">
        <v>2.96</v>
      </c>
      <c r="F14" s="106">
        <v>3.84</v>
      </c>
      <c r="G14" s="106">
        <v>8.2799999999999994</v>
      </c>
      <c r="H14" s="128"/>
      <c r="I14" s="129"/>
      <c r="K14" s="104"/>
    </row>
    <row r="15" spans="1:11" hidden="1" outlineLevel="1" x14ac:dyDescent="0.2">
      <c r="A15" s="105"/>
      <c r="B15" s="106">
        <v>1.44</v>
      </c>
      <c r="C15" s="106"/>
      <c r="D15" s="106"/>
      <c r="E15" s="106">
        <v>3.2</v>
      </c>
      <c r="F15" s="106">
        <v>3.56</v>
      </c>
      <c r="G15" s="106">
        <v>15.56</v>
      </c>
      <c r="H15" s="128"/>
      <c r="I15" s="129"/>
      <c r="K15" s="104"/>
    </row>
    <row r="16" spans="1:11" hidden="1" outlineLevel="1" x14ac:dyDescent="0.2">
      <c r="A16" s="105"/>
      <c r="B16" s="106">
        <v>0.67</v>
      </c>
      <c r="C16" s="106"/>
      <c r="D16" s="106"/>
      <c r="E16" s="106">
        <v>2.7</v>
      </c>
      <c r="F16" s="106">
        <v>1.82</v>
      </c>
      <c r="G16" s="106">
        <v>6.74</v>
      </c>
      <c r="H16" s="128"/>
      <c r="I16" s="129"/>
      <c r="K16" s="104"/>
    </row>
    <row r="17" spans="1:11" hidden="1" outlineLevel="1" x14ac:dyDescent="0.2">
      <c r="A17" s="105"/>
      <c r="B17" s="106">
        <v>0.53</v>
      </c>
      <c r="C17" s="106"/>
      <c r="D17" s="106"/>
      <c r="E17" s="106">
        <v>3.08</v>
      </c>
      <c r="F17" s="106">
        <v>3.61</v>
      </c>
      <c r="G17" s="106">
        <v>7.51</v>
      </c>
      <c r="H17" s="106"/>
      <c r="I17" s="129"/>
      <c r="K17" s="104"/>
    </row>
    <row r="18" spans="1:11" hidden="1" outlineLevel="1" x14ac:dyDescent="0.2">
      <c r="A18" s="105"/>
      <c r="B18" s="106">
        <v>0.9</v>
      </c>
      <c r="C18" s="106"/>
      <c r="D18" s="106"/>
      <c r="E18" s="106">
        <v>2.67</v>
      </c>
      <c r="F18" s="106"/>
      <c r="G18" s="106">
        <v>8.26</v>
      </c>
      <c r="H18" s="106"/>
      <c r="I18" s="129"/>
    </row>
    <row r="19" spans="1:11" hidden="1" outlineLevel="1" x14ac:dyDescent="0.2">
      <c r="A19" s="105"/>
      <c r="B19" s="106">
        <v>0.81</v>
      </c>
      <c r="C19" s="106"/>
      <c r="D19" s="106"/>
      <c r="E19" s="106">
        <v>3.28</v>
      </c>
      <c r="F19" s="106"/>
      <c r="G19" s="106">
        <v>8.4</v>
      </c>
      <c r="H19" s="128"/>
      <c r="I19" s="129"/>
    </row>
    <row r="20" spans="1:11" hidden="1" outlineLevel="1" x14ac:dyDescent="0.2">
      <c r="A20" s="105"/>
      <c r="B20" s="106">
        <v>0.94</v>
      </c>
      <c r="C20" s="106"/>
      <c r="D20" s="106"/>
      <c r="E20" s="106">
        <v>3</v>
      </c>
      <c r="F20" s="106"/>
      <c r="G20" s="106">
        <v>6.84</v>
      </c>
      <c r="H20" s="128"/>
      <c r="I20" s="129"/>
    </row>
    <row r="21" spans="1:11" hidden="1" outlineLevel="1" x14ac:dyDescent="0.2">
      <c r="A21" s="105"/>
      <c r="B21" s="106">
        <v>0.88</v>
      </c>
      <c r="C21" s="106"/>
      <c r="D21" s="106"/>
      <c r="E21" s="106">
        <v>3.35</v>
      </c>
      <c r="F21" s="106"/>
      <c r="G21" s="106">
        <v>11.54</v>
      </c>
      <c r="H21" s="128"/>
      <c r="I21" s="129"/>
    </row>
    <row r="22" spans="1:11" hidden="1" outlineLevel="1" x14ac:dyDescent="0.2">
      <c r="A22" s="105"/>
      <c r="B22" s="106">
        <v>0.83</v>
      </c>
      <c r="C22" s="106"/>
      <c r="D22" s="106"/>
      <c r="E22" s="106">
        <v>2.61</v>
      </c>
      <c r="F22" s="106"/>
      <c r="G22" s="106">
        <v>4.3899999999999997</v>
      </c>
      <c r="H22" s="106"/>
      <c r="I22" s="129"/>
    </row>
    <row r="23" spans="1:11" hidden="1" outlineLevel="1" x14ac:dyDescent="0.2">
      <c r="A23" s="105"/>
      <c r="B23" s="106">
        <v>0.69</v>
      </c>
      <c r="C23" s="106"/>
      <c r="D23" s="106"/>
      <c r="E23" s="106">
        <v>2.37</v>
      </c>
      <c r="F23" s="106"/>
      <c r="G23" s="106">
        <v>6.29</v>
      </c>
      <c r="H23" s="106"/>
      <c r="I23" s="129"/>
    </row>
    <row r="24" spans="1:11" hidden="1" outlineLevel="1" x14ac:dyDescent="0.2">
      <c r="A24" s="105"/>
      <c r="B24" s="106">
        <v>0.98</v>
      </c>
      <c r="C24" s="106"/>
      <c r="D24" s="106"/>
      <c r="E24" s="106">
        <v>3.3</v>
      </c>
      <c r="F24" s="106"/>
      <c r="G24" s="106">
        <v>11.08</v>
      </c>
      <c r="H24" s="128"/>
      <c r="I24" s="129"/>
    </row>
    <row r="25" spans="1:11" hidden="1" outlineLevel="1" x14ac:dyDescent="0.2">
      <c r="A25" s="105"/>
      <c r="B25" s="106">
        <v>0.95</v>
      </c>
      <c r="C25" s="106"/>
      <c r="D25" s="106"/>
      <c r="E25" s="106">
        <v>2.96</v>
      </c>
      <c r="F25" s="106"/>
      <c r="G25" s="106"/>
      <c r="H25" s="128"/>
      <c r="I25" s="129"/>
    </row>
    <row r="26" spans="1:11" hidden="1" outlineLevel="1" x14ac:dyDescent="0.2">
      <c r="A26" s="105"/>
      <c r="B26" s="106">
        <v>0.97</v>
      </c>
      <c r="C26" s="106"/>
      <c r="D26" s="106"/>
      <c r="E26" s="106">
        <v>2.78</v>
      </c>
      <c r="F26" s="106"/>
      <c r="G26" s="106"/>
      <c r="H26" s="128"/>
      <c r="I26" s="129"/>
    </row>
    <row r="27" spans="1:11" hidden="1" outlineLevel="1" x14ac:dyDescent="0.2">
      <c r="A27" s="105"/>
      <c r="B27" s="106">
        <v>1.07</v>
      </c>
      <c r="C27" s="106"/>
      <c r="D27" s="106"/>
      <c r="E27" s="106">
        <v>3.06</v>
      </c>
      <c r="F27" s="106"/>
      <c r="G27" s="106"/>
      <c r="H27" s="106"/>
      <c r="I27" s="129"/>
    </row>
    <row r="28" spans="1:11" hidden="1" outlineLevel="1" x14ac:dyDescent="0.2">
      <c r="A28" s="105"/>
      <c r="B28" s="106">
        <v>0.7</v>
      </c>
      <c r="C28" s="106"/>
      <c r="D28" s="106"/>
      <c r="E28" s="106">
        <v>2.99</v>
      </c>
      <c r="F28" s="106"/>
      <c r="G28" s="106"/>
      <c r="H28" s="106"/>
      <c r="I28" s="129"/>
    </row>
    <row r="29" spans="1:11" hidden="1" outlineLevel="1" x14ac:dyDescent="0.2">
      <c r="A29" s="105"/>
      <c r="B29" s="106">
        <v>0.69</v>
      </c>
      <c r="C29" s="106"/>
      <c r="D29" s="106"/>
      <c r="E29" s="106">
        <v>2.87</v>
      </c>
      <c r="F29" s="106"/>
      <c r="G29" s="106"/>
      <c r="H29" s="128"/>
      <c r="I29" s="129"/>
    </row>
    <row r="30" spans="1:11" hidden="1" outlineLevel="1" x14ac:dyDescent="0.2">
      <c r="A30" s="105"/>
      <c r="B30" s="106">
        <v>0.76</v>
      </c>
      <c r="C30" s="106"/>
      <c r="D30" s="106"/>
      <c r="E30" s="106">
        <v>3.04</v>
      </c>
      <c r="F30" s="106"/>
      <c r="G30" s="106"/>
      <c r="H30" s="128"/>
      <c r="I30" s="129"/>
    </row>
    <row r="31" spans="1:11" hidden="1" outlineLevel="1" x14ac:dyDescent="0.2">
      <c r="A31" s="105"/>
      <c r="B31" s="106">
        <v>0.87</v>
      </c>
      <c r="C31" s="106"/>
      <c r="D31" s="106"/>
      <c r="E31" s="106">
        <v>2.84</v>
      </c>
      <c r="F31" s="106"/>
      <c r="G31" s="106"/>
      <c r="H31" s="128"/>
      <c r="I31" s="129"/>
    </row>
    <row r="32" spans="1:11" hidden="1" outlineLevel="1" x14ac:dyDescent="0.2">
      <c r="A32" s="105"/>
      <c r="B32" s="106">
        <v>0.89</v>
      </c>
      <c r="C32" s="106"/>
      <c r="D32" s="106"/>
      <c r="E32" s="106">
        <v>2.66</v>
      </c>
      <c r="F32" s="106"/>
      <c r="G32" s="106"/>
      <c r="H32" s="106"/>
      <c r="I32" s="129"/>
    </row>
    <row r="33" spans="1:9" hidden="1" outlineLevel="1" x14ac:dyDescent="0.2">
      <c r="A33" s="105"/>
      <c r="B33" s="106">
        <v>0.92</v>
      </c>
      <c r="C33" s="106"/>
      <c r="D33" s="106"/>
      <c r="E33" s="106">
        <v>2.98</v>
      </c>
      <c r="F33" s="106"/>
      <c r="G33" s="106"/>
      <c r="H33" s="106"/>
      <c r="I33" s="129"/>
    </row>
    <row r="34" spans="1:9" hidden="1" outlineLevel="1" x14ac:dyDescent="0.2">
      <c r="A34" s="105"/>
      <c r="B34" s="106">
        <v>1.1499999999999999</v>
      </c>
      <c r="C34" s="106"/>
      <c r="D34" s="106"/>
      <c r="E34" s="106">
        <v>2.95</v>
      </c>
      <c r="F34" s="106"/>
      <c r="G34" s="106"/>
      <c r="H34" s="128"/>
      <c r="I34" s="129"/>
    </row>
    <row r="35" spans="1:9" hidden="1" outlineLevel="1" x14ac:dyDescent="0.2">
      <c r="A35" s="105"/>
      <c r="B35" s="106">
        <v>0.91</v>
      </c>
      <c r="C35" s="106"/>
      <c r="D35" s="106"/>
      <c r="E35" s="106">
        <v>2.5299999999999998</v>
      </c>
      <c r="F35" s="106"/>
      <c r="G35" s="106"/>
      <c r="H35" s="128"/>
      <c r="I35" s="129"/>
    </row>
    <row r="36" spans="1:9" hidden="1" outlineLevel="1" x14ac:dyDescent="0.2">
      <c r="A36" s="105"/>
      <c r="B36" s="106">
        <v>0.57999999999999996</v>
      </c>
      <c r="C36" s="106"/>
      <c r="D36" s="106"/>
      <c r="E36" s="106">
        <v>2.97</v>
      </c>
      <c r="F36" s="106"/>
      <c r="G36" s="106"/>
      <c r="H36" s="128"/>
      <c r="I36" s="129"/>
    </row>
    <row r="37" spans="1:9" hidden="1" outlineLevel="1" x14ac:dyDescent="0.2">
      <c r="A37" s="105"/>
      <c r="B37" s="106">
        <v>0.47</v>
      </c>
      <c r="C37" s="106"/>
      <c r="D37" s="106"/>
      <c r="E37" s="106">
        <v>2.68</v>
      </c>
      <c r="F37" s="106"/>
      <c r="G37" s="106"/>
      <c r="H37" s="106"/>
      <c r="I37" s="106"/>
    </row>
    <row r="38" spans="1:9" hidden="1" outlineLevel="1" x14ac:dyDescent="0.2">
      <c r="A38" s="105"/>
      <c r="B38" s="106">
        <v>1.1000000000000001</v>
      </c>
      <c r="C38" s="106"/>
      <c r="D38" s="106"/>
      <c r="E38" s="106">
        <v>3.1</v>
      </c>
      <c r="F38" s="106"/>
      <c r="G38" s="106"/>
      <c r="H38" s="106"/>
      <c r="I38" s="106"/>
    </row>
    <row r="39" spans="1:9" hidden="1" outlineLevel="1" x14ac:dyDescent="0.2">
      <c r="A39" s="105"/>
      <c r="B39" s="106">
        <v>1.07</v>
      </c>
      <c r="C39" s="106"/>
      <c r="D39" s="106"/>
      <c r="E39" s="106">
        <v>2.89</v>
      </c>
      <c r="F39" s="106"/>
      <c r="G39" s="106"/>
      <c r="H39" s="128"/>
      <c r="I39" s="106"/>
    </row>
    <row r="40" spans="1:9" hidden="1" outlineLevel="1" x14ac:dyDescent="0.2">
      <c r="A40" s="105"/>
      <c r="B40" s="106">
        <v>1.34</v>
      </c>
      <c r="C40" s="106"/>
      <c r="D40" s="106"/>
      <c r="E40" s="106">
        <v>2.94</v>
      </c>
      <c r="F40" s="106"/>
      <c r="G40" s="106"/>
      <c r="H40" s="128"/>
      <c r="I40" s="106"/>
    </row>
    <row r="41" spans="1:9" hidden="1" outlineLevel="1" x14ac:dyDescent="0.2">
      <c r="A41" s="105"/>
      <c r="B41" s="106">
        <v>0.45</v>
      </c>
      <c r="C41" s="106"/>
      <c r="D41" s="106"/>
      <c r="E41" s="106">
        <v>4.3899999999999997</v>
      </c>
      <c r="F41" s="106"/>
      <c r="G41" s="106"/>
      <c r="H41" s="128"/>
      <c r="I41" s="106"/>
    </row>
    <row r="42" spans="1:9" hidden="1" outlineLevel="1" x14ac:dyDescent="0.2">
      <c r="A42" s="105"/>
      <c r="B42" s="106">
        <v>0.33</v>
      </c>
      <c r="C42" s="106"/>
      <c r="D42" s="106"/>
      <c r="E42" s="106">
        <v>2.99</v>
      </c>
      <c r="F42" s="106"/>
      <c r="G42" s="106"/>
      <c r="H42" s="106"/>
      <c r="I42" s="106"/>
    </row>
    <row r="43" spans="1:9" hidden="1" outlineLevel="1" x14ac:dyDescent="0.2">
      <c r="A43" s="105"/>
      <c r="B43" s="106">
        <v>1.17</v>
      </c>
      <c r="C43" s="106"/>
      <c r="D43" s="106"/>
      <c r="E43" s="106">
        <v>4.1100000000000003</v>
      </c>
      <c r="F43" s="106"/>
      <c r="G43" s="106"/>
      <c r="H43" s="106"/>
      <c r="I43" s="106"/>
    </row>
    <row r="44" spans="1:9" hidden="1" outlineLevel="1" x14ac:dyDescent="0.2">
      <c r="A44" s="105"/>
      <c r="B44" s="106">
        <v>0.76</v>
      </c>
      <c r="C44" s="106"/>
      <c r="D44" s="106"/>
      <c r="E44" s="106">
        <v>3.86</v>
      </c>
      <c r="F44" s="106"/>
      <c r="G44" s="106"/>
      <c r="H44" s="128"/>
      <c r="I44" s="106"/>
    </row>
    <row r="45" spans="1:9" hidden="1" outlineLevel="1" x14ac:dyDescent="0.2">
      <c r="A45" s="105"/>
      <c r="B45" s="106">
        <v>0.36</v>
      </c>
      <c r="C45" s="106"/>
      <c r="D45" s="106"/>
      <c r="E45" s="106">
        <v>5.18</v>
      </c>
      <c r="F45" s="106"/>
      <c r="G45" s="106"/>
      <c r="H45" s="128"/>
      <c r="I45" s="106"/>
    </row>
    <row r="46" spans="1:9" hidden="1" outlineLevel="1" x14ac:dyDescent="0.2">
      <c r="A46" s="105"/>
      <c r="B46" s="106">
        <v>0.16</v>
      </c>
      <c r="C46" s="106"/>
      <c r="D46" s="106"/>
      <c r="E46" s="106">
        <v>3.92</v>
      </c>
      <c r="F46" s="106"/>
      <c r="G46" s="106"/>
      <c r="H46" s="128"/>
      <c r="I46" s="106"/>
    </row>
    <row r="47" spans="1:9" hidden="1" outlineLevel="1" x14ac:dyDescent="0.2">
      <c r="A47" s="105"/>
      <c r="B47" s="106">
        <v>0.27</v>
      </c>
      <c r="C47" s="106"/>
      <c r="D47" s="106"/>
      <c r="E47" s="106">
        <v>4.4000000000000004</v>
      </c>
      <c r="F47" s="106"/>
      <c r="G47" s="106"/>
      <c r="H47" s="106"/>
      <c r="I47" s="106"/>
    </row>
    <row r="48" spans="1:9" hidden="1" outlineLevel="1" x14ac:dyDescent="0.2">
      <c r="A48" s="105"/>
      <c r="B48" s="106">
        <v>0.34</v>
      </c>
      <c r="C48" s="106"/>
      <c r="D48" s="106"/>
      <c r="E48" s="106">
        <v>2.44</v>
      </c>
      <c r="F48" s="106"/>
      <c r="G48" s="106"/>
      <c r="H48" s="106"/>
      <c r="I48" s="106"/>
    </row>
    <row r="49" spans="1:13" collapsed="1" x14ac:dyDescent="0.2">
      <c r="A49" s="108" t="s">
        <v>139</v>
      </c>
      <c r="B49" s="106">
        <f t="shared" ref="B49:G49" si="0">SUM(B4:B48)</f>
        <v>42.890000000000008</v>
      </c>
      <c r="C49" s="106">
        <f t="shared" si="0"/>
        <v>1040.5899999999999</v>
      </c>
      <c r="D49" s="106">
        <f t="shared" si="0"/>
        <v>634.57999999999993</v>
      </c>
      <c r="E49" s="106">
        <f t="shared" si="0"/>
        <v>140.54</v>
      </c>
      <c r="F49" s="106">
        <f t="shared" si="0"/>
        <v>50.6</v>
      </c>
      <c r="G49" s="106">
        <f t="shared" si="0"/>
        <v>190.81999999999996</v>
      </c>
      <c r="H49" s="106">
        <f t="shared" ref="H49" si="1">SUM(H4:H48)</f>
        <v>14.4</v>
      </c>
      <c r="I49" s="106">
        <f>SUM(I4:I6)</f>
        <v>16.799999999999997</v>
      </c>
    </row>
    <row r="50" spans="1:13" x14ac:dyDescent="0.2">
      <c r="A50" s="107" t="s">
        <v>94</v>
      </c>
      <c r="B50" s="109">
        <f>B49</f>
        <v>42.890000000000008</v>
      </c>
      <c r="C50" s="109">
        <f>C49-(B49+G50+I50)</f>
        <v>790.07999999999993</v>
      </c>
      <c r="D50" s="109">
        <f>D49-(E50+F50)</f>
        <v>443.43999999999994</v>
      </c>
      <c r="E50" s="109">
        <f>E49</f>
        <v>140.54</v>
      </c>
      <c r="F50" s="109">
        <f>F49</f>
        <v>50.6</v>
      </c>
      <c r="G50" s="109">
        <f>G49</f>
        <v>190.81999999999996</v>
      </c>
      <c r="H50" s="109">
        <f>H49</f>
        <v>14.4</v>
      </c>
      <c r="I50" s="109">
        <f>I49+I7</f>
        <v>16.799999999999997</v>
      </c>
    </row>
    <row r="51" spans="1:13" x14ac:dyDescent="0.2">
      <c r="H51" s="116"/>
    </row>
    <row r="53" spans="1:13" ht="12.75" customHeight="1" x14ac:dyDescent="0.2">
      <c r="A53" s="17" t="s">
        <v>10</v>
      </c>
      <c r="B53" s="115" t="s">
        <v>144</v>
      </c>
      <c r="C53" s="115"/>
      <c r="D53" s="115"/>
      <c r="E53" s="115" t="s">
        <v>145</v>
      </c>
      <c r="F53" s="115"/>
      <c r="G53" s="115"/>
      <c r="H53" s="115" t="s">
        <v>146</v>
      </c>
      <c r="I53" s="115"/>
      <c r="J53" s="115"/>
      <c r="K53" s="115" t="s">
        <v>147</v>
      </c>
      <c r="L53" s="115"/>
      <c r="M53" s="115"/>
    </row>
    <row r="54" spans="1:13" x14ac:dyDescent="0.2">
      <c r="A54" s="114" t="s">
        <v>39</v>
      </c>
      <c r="B54" s="113" t="s">
        <v>148</v>
      </c>
      <c r="C54" s="110" t="s">
        <v>1</v>
      </c>
      <c r="D54" s="110" t="s">
        <v>39</v>
      </c>
      <c r="E54" s="113" t="s">
        <v>148</v>
      </c>
      <c r="F54" s="110" t="s">
        <v>1</v>
      </c>
      <c r="G54" s="110" t="s">
        <v>39</v>
      </c>
      <c r="H54" s="113" t="s">
        <v>148</v>
      </c>
      <c r="I54" s="110" t="s">
        <v>1</v>
      </c>
      <c r="J54" s="110" t="s">
        <v>39</v>
      </c>
      <c r="K54" s="113" t="s">
        <v>148</v>
      </c>
      <c r="L54" s="113" t="s">
        <v>1</v>
      </c>
      <c r="M54" s="110" t="s">
        <v>39</v>
      </c>
    </row>
    <row r="55" spans="1:13" hidden="1" outlineLevel="1" x14ac:dyDescent="0.2">
      <c r="A55" s="111">
        <v>0</v>
      </c>
      <c r="B55" s="106">
        <v>1.38</v>
      </c>
      <c r="C55" s="106">
        <v>5</v>
      </c>
      <c r="D55" s="119">
        <f>B55*C55</f>
        <v>6.8999999999999995</v>
      </c>
      <c r="E55" s="106">
        <v>2.0699999999999998</v>
      </c>
      <c r="F55" s="106">
        <v>5</v>
      </c>
      <c r="G55" s="119">
        <f>E55*F55</f>
        <v>10.35</v>
      </c>
      <c r="H55" s="106">
        <v>0.02</v>
      </c>
      <c r="I55" s="106">
        <v>5</v>
      </c>
      <c r="J55" s="119">
        <f>H55*I55</f>
        <v>0.1</v>
      </c>
      <c r="K55" s="106">
        <v>4.6900000000000004</v>
      </c>
      <c r="L55" s="106">
        <v>5</v>
      </c>
      <c r="M55" s="119">
        <f>K55*L55</f>
        <v>23.450000000000003</v>
      </c>
    </row>
    <row r="56" spans="1:13" hidden="1" outlineLevel="1" x14ac:dyDescent="0.2">
      <c r="A56" s="111">
        <f>A55+5</f>
        <v>5</v>
      </c>
      <c r="B56" s="106">
        <v>1.38</v>
      </c>
      <c r="C56" s="106">
        <v>5</v>
      </c>
      <c r="D56" s="119">
        <f t="shared" ref="D56:D120" si="2">B56*C56</f>
        <v>6.8999999999999995</v>
      </c>
      <c r="E56" s="106">
        <v>2.0699999999999998</v>
      </c>
      <c r="F56" s="106">
        <v>5</v>
      </c>
      <c r="G56" s="119">
        <f t="shared" ref="G56:G120" si="3">E56*F56</f>
        <v>10.35</v>
      </c>
      <c r="H56" s="106">
        <v>0</v>
      </c>
      <c r="I56" s="106">
        <v>5</v>
      </c>
      <c r="J56" s="119">
        <f t="shared" ref="J56:J120" si="4">H56*I56</f>
        <v>0</v>
      </c>
      <c r="K56" s="106">
        <v>4.51</v>
      </c>
      <c r="L56" s="106">
        <v>5</v>
      </c>
      <c r="M56" s="119">
        <f t="shared" ref="M56:M120" si="5">K56*L56</f>
        <v>22.549999999999997</v>
      </c>
    </row>
    <row r="57" spans="1:13" hidden="1" outlineLevel="1" x14ac:dyDescent="0.2">
      <c r="A57" s="111">
        <f t="shared" ref="A57:A59" si="6">A56+5</f>
        <v>10</v>
      </c>
      <c r="B57" s="106">
        <v>1.38</v>
      </c>
      <c r="C57" s="106">
        <v>5</v>
      </c>
      <c r="D57" s="119">
        <f t="shared" si="2"/>
        <v>6.8999999999999995</v>
      </c>
      <c r="E57" s="106">
        <v>2.0699999999999998</v>
      </c>
      <c r="F57" s="106">
        <v>5</v>
      </c>
      <c r="G57" s="119">
        <f t="shared" si="3"/>
        <v>10.35</v>
      </c>
      <c r="H57" s="106">
        <v>0</v>
      </c>
      <c r="I57" s="106">
        <v>5</v>
      </c>
      <c r="J57" s="119">
        <f t="shared" si="4"/>
        <v>0</v>
      </c>
      <c r="K57" s="106">
        <v>4.5599999999999996</v>
      </c>
      <c r="L57" s="106">
        <v>5</v>
      </c>
      <c r="M57" s="119">
        <f t="shared" si="5"/>
        <v>22.799999999999997</v>
      </c>
    </row>
    <row r="58" spans="1:13" hidden="1" outlineLevel="1" x14ac:dyDescent="0.2">
      <c r="A58" s="111">
        <f t="shared" si="6"/>
        <v>15</v>
      </c>
      <c r="B58" s="106">
        <v>1.38</v>
      </c>
      <c r="C58" s="106">
        <v>5</v>
      </c>
      <c r="D58" s="119">
        <f t="shared" si="2"/>
        <v>6.8999999999999995</v>
      </c>
      <c r="E58" s="106">
        <v>2.0699999999999998</v>
      </c>
      <c r="F58" s="106">
        <v>5</v>
      </c>
      <c r="G58" s="119">
        <f t="shared" si="3"/>
        <v>10.35</v>
      </c>
      <c r="H58" s="106">
        <v>0.05</v>
      </c>
      <c r="I58" s="106">
        <v>5</v>
      </c>
      <c r="J58" s="119">
        <f t="shared" si="4"/>
        <v>0.25</v>
      </c>
      <c r="K58" s="106">
        <v>4.26</v>
      </c>
      <c r="L58" s="106">
        <v>5</v>
      </c>
      <c r="M58" s="119">
        <f t="shared" si="5"/>
        <v>21.299999999999997</v>
      </c>
    </row>
    <row r="59" spans="1:13" hidden="1" outlineLevel="1" x14ac:dyDescent="0.2">
      <c r="A59" s="111">
        <f t="shared" si="6"/>
        <v>20</v>
      </c>
      <c r="B59" s="106">
        <v>0.71</v>
      </c>
      <c r="C59" s="106">
        <v>5</v>
      </c>
      <c r="D59" s="119">
        <f t="shared" si="2"/>
        <v>3.55</v>
      </c>
      <c r="E59" s="106">
        <v>1.06</v>
      </c>
      <c r="F59" s="106">
        <v>5</v>
      </c>
      <c r="G59" s="119">
        <f t="shared" si="3"/>
        <v>5.3000000000000007</v>
      </c>
      <c r="H59" s="106">
        <v>0</v>
      </c>
      <c r="I59" s="106">
        <v>5</v>
      </c>
      <c r="J59" s="119">
        <f t="shared" si="4"/>
        <v>0</v>
      </c>
      <c r="K59" s="106">
        <v>2.4300000000000002</v>
      </c>
      <c r="L59" s="106">
        <v>5</v>
      </c>
      <c r="M59" s="119">
        <f t="shared" si="5"/>
        <v>12.15</v>
      </c>
    </row>
    <row r="60" spans="1:13" collapsed="1" x14ac:dyDescent="0.2">
      <c r="A60" s="108" t="s">
        <v>150</v>
      </c>
      <c r="B60" s="117"/>
      <c r="C60" s="117"/>
      <c r="D60" s="123">
        <f>SUM(D55:D59)</f>
        <v>31.15</v>
      </c>
      <c r="E60" s="118"/>
      <c r="F60" s="118"/>
      <c r="G60" s="123">
        <f>SUM(G55:G59)</f>
        <v>46.7</v>
      </c>
      <c r="H60" s="118"/>
      <c r="I60" s="118"/>
      <c r="J60" s="123">
        <f>SUM(J55:J59)</f>
        <v>0.35</v>
      </c>
      <c r="K60" s="118"/>
      <c r="L60" s="118"/>
      <c r="M60" s="123">
        <f>SUM(M55:M59)</f>
        <v>102.25</v>
      </c>
    </row>
    <row r="61" spans="1:13" x14ac:dyDescent="0.2">
      <c r="A61" s="107" t="s">
        <v>94</v>
      </c>
      <c r="B61" s="120"/>
      <c r="C61" s="17"/>
      <c r="D61" s="116">
        <f>D60</f>
        <v>31.15</v>
      </c>
      <c r="E61" s="114"/>
      <c r="F61" s="114"/>
      <c r="G61" s="116">
        <f>G60</f>
        <v>46.7</v>
      </c>
      <c r="H61" s="114"/>
      <c r="I61" s="114"/>
      <c r="J61" s="116">
        <f>J60</f>
        <v>0.35</v>
      </c>
      <c r="K61" s="114"/>
      <c r="L61" s="114"/>
      <c r="M61" s="121">
        <f>M60</f>
        <v>102.25</v>
      </c>
    </row>
    <row r="62" spans="1:13" hidden="1" outlineLevel="1" x14ac:dyDescent="0.2">
      <c r="A62" s="112">
        <v>0</v>
      </c>
      <c r="B62" s="106">
        <v>1.23</v>
      </c>
      <c r="C62" s="106">
        <v>5</v>
      </c>
      <c r="D62" s="119">
        <f t="shared" si="2"/>
        <v>6.15</v>
      </c>
      <c r="E62" s="106">
        <v>1.85</v>
      </c>
      <c r="F62" s="106">
        <v>5</v>
      </c>
      <c r="G62" s="119">
        <f t="shared" si="3"/>
        <v>9.25</v>
      </c>
      <c r="H62" s="106">
        <v>1.27</v>
      </c>
      <c r="I62" s="106">
        <v>5</v>
      </c>
      <c r="J62" s="119">
        <f t="shared" si="4"/>
        <v>6.35</v>
      </c>
      <c r="K62" s="106">
        <v>3.04</v>
      </c>
      <c r="L62" s="106">
        <v>5</v>
      </c>
      <c r="M62" s="119">
        <f t="shared" si="5"/>
        <v>15.2</v>
      </c>
    </row>
    <row r="63" spans="1:13" hidden="1" outlineLevel="1" x14ac:dyDescent="0.2">
      <c r="A63" s="112">
        <f>A62+5</f>
        <v>5</v>
      </c>
      <c r="B63" s="106">
        <v>1.23</v>
      </c>
      <c r="C63" s="106">
        <v>5</v>
      </c>
      <c r="D63" s="119">
        <f t="shared" si="2"/>
        <v>6.15</v>
      </c>
      <c r="E63" s="106">
        <v>1.85</v>
      </c>
      <c r="F63" s="106">
        <v>5</v>
      </c>
      <c r="G63" s="119">
        <f t="shared" si="3"/>
        <v>9.25</v>
      </c>
      <c r="H63" s="106">
        <v>0.31</v>
      </c>
      <c r="I63" s="106">
        <v>5</v>
      </c>
      <c r="J63" s="119">
        <f t="shared" si="4"/>
        <v>1.55</v>
      </c>
      <c r="K63" s="106">
        <v>4.68</v>
      </c>
      <c r="L63" s="106">
        <v>5</v>
      </c>
      <c r="M63" s="119">
        <f t="shared" si="5"/>
        <v>23.4</v>
      </c>
    </row>
    <row r="64" spans="1:13" hidden="1" outlineLevel="1" x14ac:dyDescent="0.2">
      <c r="A64" s="112">
        <f t="shared" ref="A64:A119" si="7">A63+5</f>
        <v>10</v>
      </c>
      <c r="B64" s="106">
        <v>1.23</v>
      </c>
      <c r="C64" s="106">
        <v>5</v>
      </c>
      <c r="D64" s="119">
        <f t="shared" si="2"/>
        <v>6.15</v>
      </c>
      <c r="E64" s="106">
        <v>1.85</v>
      </c>
      <c r="F64" s="106">
        <v>5</v>
      </c>
      <c r="G64" s="119">
        <f t="shared" si="3"/>
        <v>9.25</v>
      </c>
      <c r="H64" s="106">
        <v>0.04</v>
      </c>
      <c r="I64" s="106">
        <v>5</v>
      </c>
      <c r="J64" s="119">
        <f t="shared" si="4"/>
        <v>0.2</v>
      </c>
      <c r="K64" s="106">
        <v>4.29</v>
      </c>
      <c r="L64" s="106">
        <v>5</v>
      </c>
      <c r="M64" s="119">
        <f t="shared" si="5"/>
        <v>21.45</v>
      </c>
    </row>
    <row r="65" spans="1:13" hidden="1" outlineLevel="1" x14ac:dyDescent="0.2">
      <c r="A65" s="112">
        <f t="shared" si="7"/>
        <v>15</v>
      </c>
      <c r="B65" s="106">
        <v>1.23</v>
      </c>
      <c r="C65" s="106">
        <v>5</v>
      </c>
      <c r="D65" s="119">
        <f t="shared" si="2"/>
        <v>6.15</v>
      </c>
      <c r="E65" s="106">
        <v>1.85</v>
      </c>
      <c r="F65" s="106">
        <v>5</v>
      </c>
      <c r="G65" s="119">
        <f t="shared" si="3"/>
        <v>9.25</v>
      </c>
      <c r="H65" s="106">
        <v>0.08</v>
      </c>
      <c r="I65" s="106">
        <v>5</v>
      </c>
      <c r="J65" s="119">
        <f t="shared" si="4"/>
        <v>0.4</v>
      </c>
      <c r="K65" s="106">
        <v>4.92</v>
      </c>
      <c r="L65" s="106">
        <v>5</v>
      </c>
      <c r="M65" s="119">
        <f t="shared" si="5"/>
        <v>24.6</v>
      </c>
    </row>
    <row r="66" spans="1:13" hidden="1" outlineLevel="1" x14ac:dyDescent="0.2">
      <c r="A66" s="112">
        <f t="shared" si="7"/>
        <v>20</v>
      </c>
      <c r="B66" s="106">
        <v>1.23</v>
      </c>
      <c r="C66" s="106">
        <v>5</v>
      </c>
      <c r="D66" s="119">
        <f t="shared" si="2"/>
        <v>6.15</v>
      </c>
      <c r="E66" s="106">
        <v>1.85</v>
      </c>
      <c r="F66" s="106">
        <v>5</v>
      </c>
      <c r="G66" s="119">
        <f t="shared" si="3"/>
        <v>9.25</v>
      </c>
      <c r="H66" s="106">
        <v>0.12</v>
      </c>
      <c r="I66" s="106">
        <v>5</v>
      </c>
      <c r="J66" s="119">
        <f t="shared" si="4"/>
        <v>0.6</v>
      </c>
      <c r="K66" s="106">
        <v>4.22</v>
      </c>
      <c r="L66" s="106">
        <v>5</v>
      </c>
      <c r="M66" s="119">
        <f t="shared" si="5"/>
        <v>21.099999999999998</v>
      </c>
    </row>
    <row r="67" spans="1:13" hidden="1" outlineLevel="1" x14ac:dyDescent="0.2">
      <c r="A67" s="112">
        <f t="shared" si="7"/>
        <v>25</v>
      </c>
      <c r="B67" s="106">
        <v>1.23</v>
      </c>
      <c r="C67" s="106">
        <v>5</v>
      </c>
      <c r="D67" s="119">
        <f t="shared" si="2"/>
        <v>6.15</v>
      </c>
      <c r="E67" s="106">
        <v>1.85</v>
      </c>
      <c r="F67" s="106">
        <v>5</v>
      </c>
      <c r="G67" s="119">
        <f t="shared" si="3"/>
        <v>9.25</v>
      </c>
      <c r="H67" s="106">
        <v>0.18</v>
      </c>
      <c r="I67" s="106">
        <v>5</v>
      </c>
      <c r="J67" s="119">
        <f t="shared" si="4"/>
        <v>0.89999999999999991</v>
      </c>
      <c r="K67" s="106">
        <v>4.95</v>
      </c>
      <c r="L67" s="106">
        <v>5</v>
      </c>
      <c r="M67" s="119">
        <f t="shared" si="5"/>
        <v>24.75</v>
      </c>
    </row>
    <row r="68" spans="1:13" hidden="1" outlineLevel="1" x14ac:dyDescent="0.2">
      <c r="A68" s="112">
        <f t="shared" si="7"/>
        <v>30</v>
      </c>
      <c r="B68" s="106">
        <v>1.23</v>
      </c>
      <c r="C68" s="106">
        <v>5</v>
      </c>
      <c r="D68" s="119">
        <f t="shared" si="2"/>
        <v>6.15</v>
      </c>
      <c r="E68" s="106">
        <v>1.85</v>
      </c>
      <c r="F68" s="106">
        <v>5</v>
      </c>
      <c r="G68" s="119">
        <f t="shared" si="3"/>
        <v>9.25</v>
      </c>
      <c r="H68" s="106">
        <v>0</v>
      </c>
      <c r="I68" s="106">
        <v>5</v>
      </c>
      <c r="J68" s="119">
        <f t="shared" si="4"/>
        <v>0</v>
      </c>
      <c r="K68" s="106">
        <v>5.8</v>
      </c>
      <c r="L68" s="106">
        <v>5</v>
      </c>
      <c r="M68" s="119">
        <f t="shared" si="5"/>
        <v>29</v>
      </c>
    </row>
    <row r="69" spans="1:13" hidden="1" outlineLevel="1" x14ac:dyDescent="0.2">
      <c r="A69" s="112">
        <f t="shared" si="7"/>
        <v>35</v>
      </c>
      <c r="B69" s="106">
        <v>1.23</v>
      </c>
      <c r="C69" s="106">
        <v>5</v>
      </c>
      <c r="D69" s="119">
        <f t="shared" si="2"/>
        <v>6.15</v>
      </c>
      <c r="E69" s="106">
        <v>1.85</v>
      </c>
      <c r="F69" s="106">
        <v>5</v>
      </c>
      <c r="G69" s="119">
        <f t="shared" si="3"/>
        <v>9.25</v>
      </c>
      <c r="H69" s="106">
        <v>0</v>
      </c>
      <c r="I69" s="106">
        <v>5</v>
      </c>
      <c r="J69" s="119">
        <f t="shared" si="4"/>
        <v>0</v>
      </c>
      <c r="K69" s="106">
        <v>5.3</v>
      </c>
      <c r="L69" s="106">
        <v>5</v>
      </c>
      <c r="M69" s="119">
        <f t="shared" si="5"/>
        <v>26.5</v>
      </c>
    </row>
    <row r="70" spans="1:13" hidden="1" outlineLevel="1" x14ac:dyDescent="0.2">
      <c r="A70" s="112">
        <f t="shared" si="7"/>
        <v>40</v>
      </c>
      <c r="B70" s="106">
        <v>1.23</v>
      </c>
      <c r="C70" s="106">
        <v>5</v>
      </c>
      <c r="D70" s="119">
        <f t="shared" si="2"/>
        <v>6.15</v>
      </c>
      <c r="E70" s="106">
        <v>1.85</v>
      </c>
      <c r="F70" s="106">
        <v>5</v>
      </c>
      <c r="G70" s="119">
        <f t="shared" si="3"/>
        <v>9.25</v>
      </c>
      <c r="H70" s="106">
        <v>0</v>
      </c>
      <c r="I70" s="106">
        <v>5</v>
      </c>
      <c r="J70" s="119">
        <f t="shared" si="4"/>
        <v>0</v>
      </c>
      <c r="K70" s="106">
        <v>5.31</v>
      </c>
      <c r="L70" s="106">
        <v>5</v>
      </c>
      <c r="M70" s="119">
        <f t="shared" si="5"/>
        <v>26.549999999999997</v>
      </c>
    </row>
    <row r="71" spans="1:13" hidden="1" outlineLevel="1" x14ac:dyDescent="0.2">
      <c r="A71" s="112">
        <f t="shared" si="7"/>
        <v>45</v>
      </c>
      <c r="B71" s="106">
        <v>1.23</v>
      </c>
      <c r="C71" s="106">
        <v>5</v>
      </c>
      <c r="D71" s="119">
        <f t="shared" si="2"/>
        <v>6.15</v>
      </c>
      <c r="E71" s="106">
        <v>1.85</v>
      </c>
      <c r="F71" s="106">
        <v>5</v>
      </c>
      <c r="G71" s="119">
        <f t="shared" si="3"/>
        <v>9.25</v>
      </c>
      <c r="H71" s="106">
        <v>0.02</v>
      </c>
      <c r="I71" s="106">
        <v>5</v>
      </c>
      <c r="J71" s="119">
        <f t="shared" si="4"/>
        <v>0.1</v>
      </c>
      <c r="K71" s="106">
        <v>4.87</v>
      </c>
      <c r="L71" s="106">
        <v>5</v>
      </c>
      <c r="M71" s="119">
        <f t="shared" si="5"/>
        <v>24.35</v>
      </c>
    </row>
    <row r="72" spans="1:13" hidden="1" outlineLevel="1" x14ac:dyDescent="0.2">
      <c r="A72" s="112">
        <f t="shared" si="7"/>
        <v>50</v>
      </c>
      <c r="B72" s="106">
        <v>1.23</v>
      </c>
      <c r="C72" s="106">
        <v>5</v>
      </c>
      <c r="D72" s="119">
        <f t="shared" si="2"/>
        <v>6.15</v>
      </c>
      <c r="E72" s="106">
        <v>1.85</v>
      </c>
      <c r="F72" s="106">
        <v>5</v>
      </c>
      <c r="G72" s="119">
        <f t="shared" si="3"/>
        <v>9.25</v>
      </c>
      <c r="H72" s="106">
        <v>0.06</v>
      </c>
      <c r="I72" s="106">
        <v>5</v>
      </c>
      <c r="J72" s="119">
        <f t="shared" si="4"/>
        <v>0.3</v>
      </c>
      <c r="K72" s="106">
        <v>4.78</v>
      </c>
      <c r="L72" s="106">
        <v>5</v>
      </c>
      <c r="M72" s="119">
        <f t="shared" si="5"/>
        <v>23.900000000000002</v>
      </c>
    </row>
    <row r="73" spans="1:13" hidden="1" outlineLevel="1" x14ac:dyDescent="0.2">
      <c r="A73" s="112">
        <f t="shared" si="7"/>
        <v>55</v>
      </c>
      <c r="B73" s="106">
        <v>1.23</v>
      </c>
      <c r="C73" s="106">
        <v>5</v>
      </c>
      <c r="D73" s="119">
        <f t="shared" si="2"/>
        <v>6.15</v>
      </c>
      <c r="E73" s="106">
        <v>1.85</v>
      </c>
      <c r="F73" s="106">
        <v>5</v>
      </c>
      <c r="G73" s="119">
        <f t="shared" si="3"/>
        <v>9.25</v>
      </c>
      <c r="H73" s="106">
        <v>0.19</v>
      </c>
      <c r="I73" s="106">
        <v>5</v>
      </c>
      <c r="J73" s="119">
        <f t="shared" si="4"/>
        <v>0.95</v>
      </c>
      <c r="K73" s="106">
        <v>4.38</v>
      </c>
      <c r="L73" s="106">
        <v>5</v>
      </c>
      <c r="M73" s="119">
        <f t="shared" si="5"/>
        <v>21.9</v>
      </c>
    </row>
    <row r="74" spans="1:13" hidden="1" outlineLevel="1" x14ac:dyDescent="0.2">
      <c r="A74" s="112">
        <f t="shared" si="7"/>
        <v>60</v>
      </c>
      <c r="B74" s="106">
        <v>1.23</v>
      </c>
      <c r="C74" s="106">
        <v>5</v>
      </c>
      <c r="D74" s="119">
        <f t="shared" si="2"/>
        <v>6.15</v>
      </c>
      <c r="E74" s="106">
        <v>1.85</v>
      </c>
      <c r="F74" s="106">
        <v>5</v>
      </c>
      <c r="G74" s="119">
        <f t="shared" si="3"/>
        <v>9.25</v>
      </c>
      <c r="H74" s="106">
        <v>0.04</v>
      </c>
      <c r="I74" s="106">
        <v>5</v>
      </c>
      <c r="J74" s="119">
        <f t="shared" si="4"/>
        <v>0.2</v>
      </c>
      <c r="K74" s="106">
        <v>5.72</v>
      </c>
      <c r="L74" s="106">
        <v>5</v>
      </c>
      <c r="M74" s="119">
        <f t="shared" si="5"/>
        <v>28.599999999999998</v>
      </c>
    </row>
    <row r="75" spans="1:13" hidden="1" outlineLevel="1" x14ac:dyDescent="0.2">
      <c r="A75" s="112">
        <f t="shared" si="7"/>
        <v>65</v>
      </c>
      <c r="B75" s="106">
        <v>1.23</v>
      </c>
      <c r="C75" s="106">
        <v>5</v>
      </c>
      <c r="D75" s="119">
        <f t="shared" si="2"/>
        <v>6.15</v>
      </c>
      <c r="E75" s="106">
        <v>1.85</v>
      </c>
      <c r="F75" s="106">
        <v>5</v>
      </c>
      <c r="G75" s="119">
        <f t="shared" si="3"/>
        <v>9.25</v>
      </c>
      <c r="H75" s="106">
        <v>7.0000000000000007E-2</v>
      </c>
      <c r="I75" s="106">
        <v>5</v>
      </c>
      <c r="J75" s="119">
        <f t="shared" si="4"/>
        <v>0.35000000000000003</v>
      </c>
      <c r="K75" s="106">
        <v>4.83</v>
      </c>
      <c r="L75" s="106">
        <v>5</v>
      </c>
      <c r="M75" s="119">
        <f t="shared" si="5"/>
        <v>24.15</v>
      </c>
    </row>
    <row r="76" spans="1:13" hidden="1" outlineLevel="1" x14ac:dyDescent="0.2">
      <c r="A76" s="112">
        <f t="shared" si="7"/>
        <v>70</v>
      </c>
      <c r="B76" s="106">
        <v>1.23</v>
      </c>
      <c r="C76" s="106">
        <v>5</v>
      </c>
      <c r="D76" s="119">
        <f t="shared" si="2"/>
        <v>6.15</v>
      </c>
      <c r="E76" s="106">
        <v>1.85</v>
      </c>
      <c r="F76" s="106">
        <v>5</v>
      </c>
      <c r="G76" s="119">
        <f t="shared" si="3"/>
        <v>9.25</v>
      </c>
      <c r="H76" s="106">
        <v>0.1</v>
      </c>
      <c r="I76" s="106">
        <v>5</v>
      </c>
      <c r="J76" s="119">
        <f t="shared" si="4"/>
        <v>0.5</v>
      </c>
      <c r="K76" s="106">
        <v>3.99</v>
      </c>
      <c r="L76" s="106">
        <v>5</v>
      </c>
      <c r="M76" s="119">
        <f t="shared" si="5"/>
        <v>19.950000000000003</v>
      </c>
    </row>
    <row r="77" spans="1:13" hidden="1" outlineLevel="1" x14ac:dyDescent="0.2">
      <c r="A77" s="112">
        <f t="shared" si="7"/>
        <v>75</v>
      </c>
      <c r="B77" s="106">
        <v>1.23</v>
      </c>
      <c r="C77" s="106">
        <v>5</v>
      </c>
      <c r="D77" s="119">
        <f t="shared" si="2"/>
        <v>6.15</v>
      </c>
      <c r="E77" s="106">
        <v>1.85</v>
      </c>
      <c r="F77" s="106">
        <v>5</v>
      </c>
      <c r="G77" s="119">
        <f t="shared" si="3"/>
        <v>9.25</v>
      </c>
      <c r="H77" s="106">
        <v>0</v>
      </c>
      <c r="I77" s="106">
        <v>5</v>
      </c>
      <c r="J77" s="119">
        <f t="shared" si="4"/>
        <v>0</v>
      </c>
      <c r="K77" s="106">
        <v>4.33</v>
      </c>
      <c r="L77" s="106">
        <v>5</v>
      </c>
      <c r="M77" s="119">
        <f t="shared" si="5"/>
        <v>21.65</v>
      </c>
    </row>
    <row r="78" spans="1:13" hidden="1" outlineLevel="1" x14ac:dyDescent="0.2">
      <c r="A78" s="112">
        <f t="shared" si="7"/>
        <v>80</v>
      </c>
      <c r="B78" s="106">
        <v>1.23</v>
      </c>
      <c r="C78" s="106">
        <v>5</v>
      </c>
      <c r="D78" s="119">
        <f t="shared" si="2"/>
        <v>6.15</v>
      </c>
      <c r="E78" s="106">
        <v>1.85</v>
      </c>
      <c r="F78" s="106">
        <v>5</v>
      </c>
      <c r="G78" s="119">
        <f t="shared" si="3"/>
        <v>9.25</v>
      </c>
      <c r="H78" s="106">
        <v>0.01</v>
      </c>
      <c r="I78" s="106">
        <v>5</v>
      </c>
      <c r="J78" s="119">
        <f t="shared" si="4"/>
        <v>0.05</v>
      </c>
      <c r="K78" s="106">
        <v>4.87</v>
      </c>
      <c r="L78" s="106">
        <v>5</v>
      </c>
      <c r="M78" s="119">
        <f t="shared" si="5"/>
        <v>24.35</v>
      </c>
    </row>
    <row r="79" spans="1:13" hidden="1" outlineLevel="1" x14ac:dyDescent="0.2">
      <c r="A79" s="112">
        <f t="shared" si="7"/>
        <v>85</v>
      </c>
      <c r="B79" s="106">
        <v>1.23</v>
      </c>
      <c r="C79" s="106">
        <v>5</v>
      </c>
      <c r="D79" s="119">
        <f t="shared" si="2"/>
        <v>6.15</v>
      </c>
      <c r="E79" s="106">
        <v>1.85</v>
      </c>
      <c r="F79" s="106">
        <v>5</v>
      </c>
      <c r="G79" s="119">
        <f t="shared" si="3"/>
        <v>9.25</v>
      </c>
      <c r="H79" s="106">
        <v>0.16</v>
      </c>
      <c r="I79" s="106">
        <v>5</v>
      </c>
      <c r="J79" s="119">
        <f t="shared" si="4"/>
        <v>0.8</v>
      </c>
      <c r="K79" s="106">
        <v>3.74</v>
      </c>
      <c r="L79" s="106">
        <v>5</v>
      </c>
      <c r="M79" s="119">
        <f t="shared" si="5"/>
        <v>18.700000000000003</v>
      </c>
    </row>
    <row r="80" spans="1:13" hidden="1" outlineLevel="1" x14ac:dyDescent="0.2">
      <c r="A80" s="112">
        <f t="shared" si="7"/>
        <v>90</v>
      </c>
      <c r="B80" s="106">
        <v>1.23</v>
      </c>
      <c r="C80" s="106">
        <v>5</v>
      </c>
      <c r="D80" s="119">
        <f t="shared" si="2"/>
        <v>6.15</v>
      </c>
      <c r="E80" s="106">
        <v>1.85</v>
      </c>
      <c r="F80" s="106">
        <v>5</v>
      </c>
      <c r="G80" s="119">
        <f t="shared" si="3"/>
        <v>9.25</v>
      </c>
      <c r="H80" s="106">
        <v>0.37</v>
      </c>
      <c r="I80" s="106">
        <v>5</v>
      </c>
      <c r="J80" s="119">
        <f t="shared" si="4"/>
        <v>1.85</v>
      </c>
      <c r="K80" s="106">
        <v>3.59</v>
      </c>
      <c r="L80" s="106">
        <v>5</v>
      </c>
      <c r="M80" s="119">
        <f t="shared" si="5"/>
        <v>17.95</v>
      </c>
    </row>
    <row r="81" spans="1:13" hidden="1" outlineLevel="1" x14ac:dyDescent="0.2">
      <c r="A81" s="112">
        <f t="shared" si="7"/>
        <v>95</v>
      </c>
      <c r="B81" s="106">
        <v>1.23</v>
      </c>
      <c r="C81" s="106">
        <v>5</v>
      </c>
      <c r="D81" s="119">
        <f t="shared" si="2"/>
        <v>6.15</v>
      </c>
      <c r="E81" s="106">
        <v>1.85</v>
      </c>
      <c r="F81" s="106">
        <v>5</v>
      </c>
      <c r="G81" s="119">
        <f t="shared" si="3"/>
        <v>9.25</v>
      </c>
      <c r="H81" s="106">
        <v>0.75</v>
      </c>
      <c r="I81" s="106">
        <v>5</v>
      </c>
      <c r="J81" s="119">
        <f t="shared" si="4"/>
        <v>3.75</v>
      </c>
      <c r="K81" s="106">
        <v>3.28</v>
      </c>
      <c r="L81" s="106">
        <v>5</v>
      </c>
      <c r="M81" s="119">
        <f t="shared" si="5"/>
        <v>16.399999999999999</v>
      </c>
    </row>
    <row r="82" spans="1:13" hidden="1" outlineLevel="1" x14ac:dyDescent="0.2">
      <c r="A82" s="112">
        <f t="shared" si="7"/>
        <v>100</v>
      </c>
      <c r="B82" s="106">
        <v>1.23</v>
      </c>
      <c r="C82" s="106">
        <v>5</v>
      </c>
      <c r="D82" s="119">
        <f t="shared" si="2"/>
        <v>6.15</v>
      </c>
      <c r="E82" s="106">
        <v>1.85</v>
      </c>
      <c r="F82" s="106">
        <v>5</v>
      </c>
      <c r="G82" s="119">
        <f t="shared" si="3"/>
        <v>9.25</v>
      </c>
      <c r="H82" s="106">
        <v>0.37</v>
      </c>
      <c r="I82" s="106">
        <v>5</v>
      </c>
      <c r="J82" s="119">
        <f t="shared" si="4"/>
        <v>1.85</v>
      </c>
      <c r="K82" s="106">
        <v>4.0999999999999996</v>
      </c>
      <c r="L82" s="106">
        <v>5</v>
      </c>
      <c r="M82" s="119">
        <f t="shared" si="5"/>
        <v>20.5</v>
      </c>
    </row>
    <row r="83" spans="1:13" hidden="1" outlineLevel="1" x14ac:dyDescent="0.2">
      <c r="A83" s="112">
        <f t="shared" si="7"/>
        <v>105</v>
      </c>
      <c r="B83" s="106">
        <v>1.23</v>
      </c>
      <c r="C83" s="106">
        <v>5</v>
      </c>
      <c r="D83" s="119">
        <f t="shared" si="2"/>
        <v>6.15</v>
      </c>
      <c r="E83" s="106">
        <v>1.85</v>
      </c>
      <c r="F83" s="106">
        <v>5</v>
      </c>
      <c r="G83" s="119">
        <f t="shared" si="3"/>
        <v>9.25</v>
      </c>
      <c r="H83" s="106">
        <v>0.09</v>
      </c>
      <c r="I83" s="106">
        <v>5</v>
      </c>
      <c r="J83" s="119">
        <f t="shared" si="4"/>
        <v>0.44999999999999996</v>
      </c>
      <c r="K83" s="106">
        <v>4.24</v>
      </c>
      <c r="L83" s="106">
        <v>5</v>
      </c>
      <c r="M83" s="119">
        <f t="shared" si="5"/>
        <v>21.200000000000003</v>
      </c>
    </row>
    <row r="84" spans="1:13" hidden="1" outlineLevel="1" x14ac:dyDescent="0.2">
      <c r="A84" s="112">
        <f t="shared" si="7"/>
        <v>110</v>
      </c>
      <c r="B84" s="106">
        <v>1.23</v>
      </c>
      <c r="C84" s="106">
        <v>5</v>
      </c>
      <c r="D84" s="119">
        <f t="shared" si="2"/>
        <v>6.15</v>
      </c>
      <c r="E84" s="106">
        <v>1.85</v>
      </c>
      <c r="F84" s="106">
        <v>5</v>
      </c>
      <c r="G84" s="119">
        <f t="shared" si="3"/>
        <v>9.25</v>
      </c>
      <c r="H84" s="106">
        <v>0</v>
      </c>
      <c r="I84" s="106">
        <v>5</v>
      </c>
      <c r="J84" s="119">
        <f t="shared" si="4"/>
        <v>0</v>
      </c>
      <c r="K84" s="106">
        <v>4.63</v>
      </c>
      <c r="L84" s="106">
        <v>5</v>
      </c>
      <c r="M84" s="119">
        <f t="shared" si="5"/>
        <v>23.15</v>
      </c>
    </row>
    <row r="85" spans="1:13" hidden="1" outlineLevel="1" x14ac:dyDescent="0.2">
      <c r="A85" s="112">
        <f t="shared" si="7"/>
        <v>115</v>
      </c>
      <c r="B85" s="106">
        <v>1.23</v>
      </c>
      <c r="C85" s="106">
        <v>5</v>
      </c>
      <c r="D85" s="119">
        <f t="shared" si="2"/>
        <v>6.15</v>
      </c>
      <c r="E85" s="106">
        <v>1.85</v>
      </c>
      <c r="F85" s="106">
        <v>5</v>
      </c>
      <c r="G85" s="119">
        <f t="shared" si="3"/>
        <v>9.25</v>
      </c>
      <c r="H85" s="106">
        <v>0</v>
      </c>
      <c r="I85" s="106">
        <v>5</v>
      </c>
      <c r="J85" s="119">
        <f t="shared" si="4"/>
        <v>0</v>
      </c>
      <c r="K85" s="106">
        <v>5.82</v>
      </c>
      <c r="L85" s="106">
        <v>5</v>
      </c>
      <c r="M85" s="119">
        <f t="shared" si="5"/>
        <v>29.1</v>
      </c>
    </row>
    <row r="86" spans="1:13" hidden="1" outlineLevel="1" x14ac:dyDescent="0.2">
      <c r="A86" s="112">
        <f t="shared" si="7"/>
        <v>120</v>
      </c>
      <c r="B86" s="106">
        <v>1.23</v>
      </c>
      <c r="C86" s="106">
        <v>5</v>
      </c>
      <c r="D86" s="119">
        <f t="shared" si="2"/>
        <v>6.15</v>
      </c>
      <c r="E86" s="106">
        <v>1.85</v>
      </c>
      <c r="F86" s="106">
        <v>5</v>
      </c>
      <c r="G86" s="119">
        <f t="shared" si="3"/>
        <v>9.25</v>
      </c>
      <c r="H86" s="106">
        <v>0</v>
      </c>
      <c r="I86" s="106">
        <v>5</v>
      </c>
      <c r="J86" s="119">
        <f t="shared" si="4"/>
        <v>0</v>
      </c>
      <c r="K86" s="106">
        <v>5.5</v>
      </c>
      <c r="L86" s="106">
        <v>5</v>
      </c>
      <c r="M86" s="119">
        <f t="shared" si="5"/>
        <v>27.5</v>
      </c>
    </row>
    <row r="87" spans="1:13" hidden="1" outlineLevel="1" x14ac:dyDescent="0.2">
      <c r="A87" s="112">
        <f t="shared" si="7"/>
        <v>125</v>
      </c>
      <c r="B87" s="106">
        <v>1.23</v>
      </c>
      <c r="C87" s="106">
        <v>5</v>
      </c>
      <c r="D87" s="119">
        <f t="shared" si="2"/>
        <v>6.15</v>
      </c>
      <c r="E87" s="106">
        <v>1.85</v>
      </c>
      <c r="F87" s="106">
        <v>5</v>
      </c>
      <c r="G87" s="119">
        <f t="shared" si="3"/>
        <v>9.25</v>
      </c>
      <c r="H87" s="106">
        <v>0.03</v>
      </c>
      <c r="I87" s="106">
        <v>5</v>
      </c>
      <c r="J87" s="119">
        <f t="shared" si="4"/>
        <v>0.15</v>
      </c>
      <c r="K87" s="106">
        <v>4.9000000000000004</v>
      </c>
      <c r="L87" s="106">
        <v>5</v>
      </c>
      <c r="M87" s="119">
        <f t="shared" si="5"/>
        <v>24.5</v>
      </c>
    </row>
    <row r="88" spans="1:13" hidden="1" outlineLevel="1" x14ac:dyDescent="0.2">
      <c r="A88" s="112">
        <f t="shared" si="7"/>
        <v>130</v>
      </c>
      <c r="B88" s="106">
        <v>1.23</v>
      </c>
      <c r="C88" s="106">
        <v>5</v>
      </c>
      <c r="D88" s="119">
        <f t="shared" si="2"/>
        <v>6.15</v>
      </c>
      <c r="E88" s="106">
        <v>1.85</v>
      </c>
      <c r="F88" s="106">
        <v>5</v>
      </c>
      <c r="G88" s="119">
        <f t="shared" si="3"/>
        <v>9.25</v>
      </c>
      <c r="H88" s="106">
        <v>0.28000000000000003</v>
      </c>
      <c r="I88" s="106">
        <v>5</v>
      </c>
      <c r="J88" s="119">
        <f t="shared" si="4"/>
        <v>1.4000000000000001</v>
      </c>
      <c r="K88" s="106">
        <v>4.88</v>
      </c>
      <c r="L88" s="106">
        <v>5</v>
      </c>
      <c r="M88" s="119">
        <f t="shared" si="5"/>
        <v>24.4</v>
      </c>
    </row>
    <row r="89" spans="1:13" hidden="1" outlineLevel="1" x14ac:dyDescent="0.2">
      <c r="A89" s="112">
        <f t="shared" si="7"/>
        <v>135</v>
      </c>
      <c r="B89" s="106">
        <v>1.23</v>
      </c>
      <c r="C89" s="106">
        <v>5</v>
      </c>
      <c r="D89" s="119">
        <f t="shared" si="2"/>
        <v>6.15</v>
      </c>
      <c r="E89" s="106">
        <v>1.85</v>
      </c>
      <c r="F89" s="106">
        <v>5</v>
      </c>
      <c r="G89" s="119">
        <f t="shared" si="3"/>
        <v>9.25</v>
      </c>
      <c r="H89" s="106">
        <v>0.28000000000000003</v>
      </c>
      <c r="I89" s="106">
        <v>5</v>
      </c>
      <c r="J89" s="119">
        <f t="shared" si="4"/>
        <v>1.4000000000000001</v>
      </c>
      <c r="K89" s="106">
        <v>4.88</v>
      </c>
      <c r="L89" s="106">
        <v>5</v>
      </c>
      <c r="M89" s="119">
        <f t="shared" si="5"/>
        <v>24.4</v>
      </c>
    </row>
    <row r="90" spans="1:13" hidden="1" outlineLevel="1" x14ac:dyDescent="0.2">
      <c r="A90" s="112">
        <f t="shared" si="7"/>
        <v>140</v>
      </c>
      <c r="B90" s="106">
        <v>1.23</v>
      </c>
      <c r="C90" s="106">
        <v>5</v>
      </c>
      <c r="D90" s="119">
        <f t="shared" si="2"/>
        <v>6.15</v>
      </c>
      <c r="E90" s="106">
        <v>1.85</v>
      </c>
      <c r="F90" s="106">
        <v>5</v>
      </c>
      <c r="G90" s="119">
        <f t="shared" si="3"/>
        <v>9.25</v>
      </c>
      <c r="H90" s="106">
        <v>0.03</v>
      </c>
      <c r="I90" s="106">
        <v>5</v>
      </c>
      <c r="J90" s="119">
        <f t="shared" si="4"/>
        <v>0.15</v>
      </c>
      <c r="K90" s="106">
        <v>5</v>
      </c>
      <c r="L90" s="106">
        <v>5</v>
      </c>
      <c r="M90" s="119">
        <f t="shared" si="5"/>
        <v>25</v>
      </c>
    </row>
    <row r="91" spans="1:13" hidden="1" outlineLevel="1" x14ac:dyDescent="0.2">
      <c r="A91" s="112">
        <f t="shared" si="7"/>
        <v>145</v>
      </c>
      <c r="B91" s="106">
        <v>1.23</v>
      </c>
      <c r="C91" s="106">
        <v>5</v>
      </c>
      <c r="D91" s="119">
        <f t="shared" si="2"/>
        <v>6.15</v>
      </c>
      <c r="E91" s="106">
        <v>1.85</v>
      </c>
      <c r="F91" s="106">
        <v>5</v>
      </c>
      <c r="G91" s="119">
        <f t="shared" si="3"/>
        <v>9.25</v>
      </c>
      <c r="H91" s="106">
        <v>0.04</v>
      </c>
      <c r="I91" s="106">
        <v>5</v>
      </c>
      <c r="J91" s="119">
        <f t="shared" si="4"/>
        <v>0.2</v>
      </c>
      <c r="K91" s="106">
        <v>4.54</v>
      </c>
      <c r="L91" s="106">
        <v>5</v>
      </c>
      <c r="M91" s="119">
        <f t="shared" si="5"/>
        <v>22.7</v>
      </c>
    </row>
    <row r="92" spans="1:13" hidden="1" outlineLevel="1" x14ac:dyDescent="0.2">
      <c r="A92" s="112">
        <f t="shared" si="7"/>
        <v>150</v>
      </c>
      <c r="B92" s="106">
        <v>1.23</v>
      </c>
      <c r="C92" s="106">
        <v>5</v>
      </c>
      <c r="D92" s="119">
        <f t="shared" si="2"/>
        <v>6.15</v>
      </c>
      <c r="E92" s="106">
        <v>1.85</v>
      </c>
      <c r="F92" s="106">
        <v>5</v>
      </c>
      <c r="G92" s="119">
        <f t="shared" si="3"/>
        <v>9.25</v>
      </c>
      <c r="H92" s="106">
        <v>0.35</v>
      </c>
      <c r="I92" s="106">
        <v>5</v>
      </c>
      <c r="J92" s="119">
        <f t="shared" si="4"/>
        <v>1.75</v>
      </c>
      <c r="K92" s="106">
        <v>3.47</v>
      </c>
      <c r="L92" s="106">
        <v>5</v>
      </c>
      <c r="M92" s="119">
        <f t="shared" si="5"/>
        <v>17.350000000000001</v>
      </c>
    </row>
    <row r="93" spans="1:13" hidden="1" outlineLevel="1" x14ac:dyDescent="0.2">
      <c r="A93" s="112">
        <f t="shared" si="7"/>
        <v>155</v>
      </c>
      <c r="B93" s="106">
        <v>1.23</v>
      </c>
      <c r="C93" s="106">
        <v>5</v>
      </c>
      <c r="D93" s="119">
        <f t="shared" si="2"/>
        <v>6.15</v>
      </c>
      <c r="E93" s="106">
        <v>1.85</v>
      </c>
      <c r="F93" s="106">
        <v>5</v>
      </c>
      <c r="G93" s="119">
        <f t="shared" si="3"/>
        <v>9.25</v>
      </c>
      <c r="H93" s="106">
        <v>0.16</v>
      </c>
      <c r="I93" s="106">
        <v>5</v>
      </c>
      <c r="J93" s="119">
        <f t="shared" si="4"/>
        <v>0.8</v>
      </c>
      <c r="K93" s="106">
        <v>3.72</v>
      </c>
      <c r="L93" s="106">
        <v>5</v>
      </c>
      <c r="M93" s="119">
        <f t="shared" si="5"/>
        <v>18.600000000000001</v>
      </c>
    </row>
    <row r="94" spans="1:13" hidden="1" outlineLevel="1" x14ac:dyDescent="0.2">
      <c r="A94" s="112">
        <f t="shared" si="7"/>
        <v>160</v>
      </c>
      <c r="B94" s="106">
        <v>1.23</v>
      </c>
      <c r="C94" s="106">
        <v>5</v>
      </c>
      <c r="D94" s="119">
        <f t="shared" si="2"/>
        <v>6.15</v>
      </c>
      <c r="E94" s="106">
        <v>1.85</v>
      </c>
      <c r="F94" s="106">
        <v>5</v>
      </c>
      <c r="G94" s="119">
        <f t="shared" si="3"/>
        <v>9.25</v>
      </c>
      <c r="H94" s="106">
        <v>0.23</v>
      </c>
      <c r="I94" s="106">
        <v>5</v>
      </c>
      <c r="J94" s="119">
        <f t="shared" si="4"/>
        <v>1.1500000000000001</v>
      </c>
      <c r="K94" s="106">
        <v>3.82</v>
      </c>
      <c r="L94" s="106">
        <v>5</v>
      </c>
      <c r="M94" s="119">
        <f t="shared" si="5"/>
        <v>19.099999999999998</v>
      </c>
    </row>
    <row r="95" spans="1:13" hidden="1" outlineLevel="1" x14ac:dyDescent="0.2">
      <c r="A95" s="112">
        <f t="shared" si="7"/>
        <v>165</v>
      </c>
      <c r="B95" s="106">
        <v>1.23</v>
      </c>
      <c r="C95" s="106">
        <v>5</v>
      </c>
      <c r="D95" s="119">
        <f t="shared" si="2"/>
        <v>6.15</v>
      </c>
      <c r="E95" s="106">
        <v>1.85</v>
      </c>
      <c r="F95" s="106">
        <v>5</v>
      </c>
      <c r="G95" s="119">
        <f t="shared" si="3"/>
        <v>9.25</v>
      </c>
      <c r="H95" s="106">
        <v>0.34</v>
      </c>
      <c r="I95" s="106">
        <v>5</v>
      </c>
      <c r="J95" s="119">
        <f t="shared" si="4"/>
        <v>1.7000000000000002</v>
      </c>
      <c r="K95" s="106">
        <v>3.76</v>
      </c>
      <c r="L95" s="106">
        <v>5</v>
      </c>
      <c r="M95" s="119">
        <f t="shared" si="5"/>
        <v>18.799999999999997</v>
      </c>
    </row>
    <row r="96" spans="1:13" hidden="1" outlineLevel="1" x14ac:dyDescent="0.2">
      <c r="A96" s="112">
        <f t="shared" si="7"/>
        <v>170</v>
      </c>
      <c r="B96" s="106">
        <v>1.23</v>
      </c>
      <c r="C96" s="106">
        <v>5</v>
      </c>
      <c r="D96" s="119">
        <f t="shared" si="2"/>
        <v>6.15</v>
      </c>
      <c r="E96" s="106">
        <v>1.85</v>
      </c>
      <c r="F96" s="106">
        <v>5</v>
      </c>
      <c r="G96" s="119">
        <f t="shared" si="3"/>
        <v>9.25</v>
      </c>
      <c r="H96" s="106">
        <v>0.5</v>
      </c>
      <c r="I96" s="106">
        <v>5</v>
      </c>
      <c r="J96" s="119">
        <f t="shared" si="4"/>
        <v>2.5</v>
      </c>
      <c r="K96" s="106">
        <v>3.67</v>
      </c>
      <c r="L96" s="106">
        <v>5</v>
      </c>
      <c r="M96" s="119">
        <f t="shared" si="5"/>
        <v>18.350000000000001</v>
      </c>
    </row>
    <row r="97" spans="1:13" hidden="1" outlineLevel="1" x14ac:dyDescent="0.2">
      <c r="A97" s="112">
        <f t="shared" si="7"/>
        <v>175</v>
      </c>
      <c r="B97" s="106">
        <v>1.23</v>
      </c>
      <c r="C97" s="106">
        <v>5</v>
      </c>
      <c r="D97" s="119">
        <f t="shared" si="2"/>
        <v>6.15</v>
      </c>
      <c r="E97" s="106">
        <v>1.85</v>
      </c>
      <c r="F97" s="106">
        <v>5</v>
      </c>
      <c r="G97" s="119">
        <f t="shared" si="3"/>
        <v>9.25</v>
      </c>
      <c r="H97" s="106">
        <v>0.4</v>
      </c>
      <c r="I97" s="106">
        <v>5</v>
      </c>
      <c r="J97" s="119">
        <f t="shared" si="4"/>
        <v>2</v>
      </c>
      <c r="K97" s="106">
        <v>4.99</v>
      </c>
      <c r="L97" s="106">
        <v>5</v>
      </c>
      <c r="M97" s="119">
        <f t="shared" si="5"/>
        <v>24.950000000000003</v>
      </c>
    </row>
    <row r="98" spans="1:13" hidden="1" outlineLevel="1" x14ac:dyDescent="0.2">
      <c r="A98" s="112">
        <f t="shared" si="7"/>
        <v>180</v>
      </c>
      <c r="B98" s="106">
        <v>1.23</v>
      </c>
      <c r="C98" s="106">
        <v>5</v>
      </c>
      <c r="D98" s="119">
        <f t="shared" si="2"/>
        <v>6.15</v>
      </c>
      <c r="E98" s="106">
        <v>1.85</v>
      </c>
      <c r="F98" s="106">
        <v>5</v>
      </c>
      <c r="G98" s="119">
        <f t="shared" si="3"/>
        <v>9.25</v>
      </c>
      <c r="H98" s="106">
        <v>0.08</v>
      </c>
      <c r="I98" s="106">
        <v>5</v>
      </c>
      <c r="J98" s="119">
        <f t="shared" si="4"/>
        <v>0.4</v>
      </c>
      <c r="K98" s="106">
        <v>4.13</v>
      </c>
      <c r="L98" s="106">
        <v>5</v>
      </c>
      <c r="M98" s="119">
        <f t="shared" si="5"/>
        <v>20.65</v>
      </c>
    </row>
    <row r="99" spans="1:13" hidden="1" outlineLevel="1" x14ac:dyDescent="0.2">
      <c r="A99" s="112">
        <f t="shared" si="7"/>
        <v>185</v>
      </c>
      <c r="B99" s="106">
        <v>1.23</v>
      </c>
      <c r="C99" s="106">
        <v>5</v>
      </c>
      <c r="D99" s="119">
        <f t="shared" si="2"/>
        <v>6.15</v>
      </c>
      <c r="E99" s="106">
        <v>1.85</v>
      </c>
      <c r="F99" s="106">
        <v>5</v>
      </c>
      <c r="G99" s="119">
        <f t="shared" si="3"/>
        <v>9.25</v>
      </c>
      <c r="H99" s="106">
        <v>0.01</v>
      </c>
      <c r="I99" s="106">
        <v>5</v>
      </c>
      <c r="J99" s="119">
        <f t="shared" si="4"/>
        <v>0.05</v>
      </c>
      <c r="K99" s="106">
        <v>4.59</v>
      </c>
      <c r="L99" s="106">
        <v>5</v>
      </c>
      <c r="M99" s="119">
        <f t="shared" si="5"/>
        <v>22.95</v>
      </c>
    </row>
    <row r="100" spans="1:13" hidden="1" outlineLevel="1" x14ac:dyDescent="0.2">
      <c r="A100" s="112">
        <f t="shared" si="7"/>
        <v>190</v>
      </c>
      <c r="B100" s="106">
        <v>1.23</v>
      </c>
      <c r="C100" s="106">
        <v>5</v>
      </c>
      <c r="D100" s="119">
        <f t="shared" si="2"/>
        <v>6.15</v>
      </c>
      <c r="E100" s="106">
        <v>1.85</v>
      </c>
      <c r="F100" s="106">
        <v>5</v>
      </c>
      <c r="G100" s="119">
        <f t="shared" si="3"/>
        <v>9.25</v>
      </c>
      <c r="H100" s="106">
        <v>0.02</v>
      </c>
      <c r="I100" s="106">
        <v>5</v>
      </c>
      <c r="J100" s="119">
        <f t="shared" si="4"/>
        <v>0.1</v>
      </c>
      <c r="K100" s="106">
        <v>4.4000000000000004</v>
      </c>
      <c r="L100" s="106">
        <v>5</v>
      </c>
      <c r="M100" s="119">
        <f t="shared" si="5"/>
        <v>22</v>
      </c>
    </row>
    <row r="101" spans="1:13" hidden="1" outlineLevel="1" x14ac:dyDescent="0.2">
      <c r="A101" s="112">
        <f t="shared" si="7"/>
        <v>195</v>
      </c>
      <c r="B101" s="106">
        <v>1.23</v>
      </c>
      <c r="C101" s="106">
        <v>5</v>
      </c>
      <c r="D101" s="119">
        <f t="shared" si="2"/>
        <v>6.15</v>
      </c>
      <c r="E101" s="106">
        <v>1.85</v>
      </c>
      <c r="F101" s="106">
        <v>5</v>
      </c>
      <c r="G101" s="119">
        <f t="shared" si="3"/>
        <v>9.25</v>
      </c>
      <c r="H101" s="106">
        <v>0.12</v>
      </c>
      <c r="I101" s="106">
        <v>5</v>
      </c>
      <c r="J101" s="119">
        <f t="shared" si="4"/>
        <v>0.6</v>
      </c>
      <c r="K101" s="106">
        <v>4.62</v>
      </c>
      <c r="L101" s="106">
        <v>5</v>
      </c>
      <c r="M101" s="119">
        <f t="shared" si="5"/>
        <v>23.1</v>
      </c>
    </row>
    <row r="102" spans="1:13" hidden="1" outlineLevel="1" x14ac:dyDescent="0.2">
      <c r="A102" s="112">
        <f t="shared" si="7"/>
        <v>200</v>
      </c>
      <c r="B102" s="106">
        <v>1.23</v>
      </c>
      <c r="C102" s="106">
        <v>5</v>
      </c>
      <c r="D102" s="119">
        <f t="shared" si="2"/>
        <v>6.15</v>
      </c>
      <c r="E102" s="106">
        <v>1.85</v>
      </c>
      <c r="F102" s="106">
        <v>5</v>
      </c>
      <c r="G102" s="119">
        <f t="shared" si="3"/>
        <v>9.25</v>
      </c>
      <c r="H102" s="106">
        <v>0.1</v>
      </c>
      <c r="I102" s="106">
        <v>5</v>
      </c>
      <c r="J102" s="119">
        <f t="shared" si="4"/>
        <v>0.5</v>
      </c>
      <c r="K102" s="106">
        <v>4.9000000000000004</v>
      </c>
      <c r="L102" s="106">
        <v>5</v>
      </c>
      <c r="M102" s="119">
        <f t="shared" si="5"/>
        <v>24.5</v>
      </c>
    </row>
    <row r="103" spans="1:13" hidden="1" outlineLevel="1" x14ac:dyDescent="0.2">
      <c r="A103" s="112">
        <f t="shared" si="7"/>
        <v>205</v>
      </c>
      <c r="B103" s="106">
        <v>1.23</v>
      </c>
      <c r="C103" s="106">
        <v>5</v>
      </c>
      <c r="D103" s="119">
        <f t="shared" si="2"/>
        <v>6.15</v>
      </c>
      <c r="E103" s="106">
        <v>1.85</v>
      </c>
      <c r="F103" s="106">
        <v>5</v>
      </c>
      <c r="G103" s="119">
        <f t="shared" si="3"/>
        <v>9.25</v>
      </c>
      <c r="H103" s="106">
        <v>0.05</v>
      </c>
      <c r="I103" s="106">
        <v>5</v>
      </c>
      <c r="J103" s="119">
        <f t="shared" si="4"/>
        <v>0.25</v>
      </c>
      <c r="K103" s="106">
        <v>4.7699999999999996</v>
      </c>
      <c r="L103" s="106">
        <v>5</v>
      </c>
      <c r="M103" s="119">
        <f t="shared" si="5"/>
        <v>23.849999999999998</v>
      </c>
    </row>
    <row r="104" spans="1:13" hidden="1" outlineLevel="1" x14ac:dyDescent="0.2">
      <c r="A104" s="112">
        <f t="shared" si="7"/>
        <v>210</v>
      </c>
      <c r="B104" s="106">
        <v>1.23</v>
      </c>
      <c r="C104" s="106">
        <v>5</v>
      </c>
      <c r="D104" s="119">
        <f t="shared" si="2"/>
        <v>6.15</v>
      </c>
      <c r="E104" s="106">
        <v>1.85</v>
      </c>
      <c r="F104" s="106">
        <v>5</v>
      </c>
      <c r="G104" s="119">
        <f t="shared" si="3"/>
        <v>9.25</v>
      </c>
      <c r="H104" s="106">
        <v>0.24</v>
      </c>
      <c r="I104" s="106">
        <v>5</v>
      </c>
      <c r="J104" s="119">
        <f t="shared" si="4"/>
        <v>1.2</v>
      </c>
      <c r="K104" s="106">
        <v>4.08</v>
      </c>
      <c r="L104" s="106">
        <v>5</v>
      </c>
      <c r="M104" s="119">
        <f t="shared" si="5"/>
        <v>20.399999999999999</v>
      </c>
    </row>
    <row r="105" spans="1:13" hidden="1" outlineLevel="1" x14ac:dyDescent="0.2">
      <c r="A105" s="112">
        <f t="shared" si="7"/>
        <v>215</v>
      </c>
      <c r="B105" s="106">
        <v>1.23</v>
      </c>
      <c r="C105" s="106">
        <v>5</v>
      </c>
      <c r="D105" s="119">
        <f t="shared" si="2"/>
        <v>6.15</v>
      </c>
      <c r="E105" s="106">
        <v>1.85</v>
      </c>
      <c r="F105" s="106">
        <v>5</v>
      </c>
      <c r="G105" s="119">
        <f t="shared" si="3"/>
        <v>9.25</v>
      </c>
      <c r="H105" s="106">
        <v>0.14000000000000001</v>
      </c>
      <c r="I105" s="106">
        <v>5</v>
      </c>
      <c r="J105" s="119">
        <f t="shared" si="4"/>
        <v>0.70000000000000007</v>
      </c>
      <c r="K105" s="106">
        <v>4.3499999999999996</v>
      </c>
      <c r="L105" s="106">
        <v>5</v>
      </c>
      <c r="M105" s="119">
        <f t="shared" si="5"/>
        <v>21.75</v>
      </c>
    </row>
    <row r="106" spans="1:13" hidden="1" outlineLevel="1" x14ac:dyDescent="0.2">
      <c r="A106" s="112">
        <f t="shared" si="7"/>
        <v>220</v>
      </c>
      <c r="B106" s="106">
        <v>1.23</v>
      </c>
      <c r="C106" s="106">
        <v>5</v>
      </c>
      <c r="D106" s="119">
        <f t="shared" si="2"/>
        <v>6.15</v>
      </c>
      <c r="E106" s="106">
        <v>1.85</v>
      </c>
      <c r="F106" s="106">
        <v>5</v>
      </c>
      <c r="G106" s="119">
        <f t="shared" si="3"/>
        <v>9.25</v>
      </c>
      <c r="H106" s="106">
        <v>0.01</v>
      </c>
      <c r="I106" s="106">
        <v>5</v>
      </c>
      <c r="J106" s="119">
        <f t="shared" si="4"/>
        <v>0.05</v>
      </c>
      <c r="K106" s="106">
        <v>4.8499999999999996</v>
      </c>
      <c r="L106" s="106">
        <v>5</v>
      </c>
      <c r="M106" s="119">
        <f t="shared" si="5"/>
        <v>24.25</v>
      </c>
    </row>
    <row r="107" spans="1:13" hidden="1" outlineLevel="1" x14ac:dyDescent="0.2">
      <c r="A107" s="112">
        <f t="shared" si="7"/>
        <v>225</v>
      </c>
      <c r="B107" s="106">
        <v>1.23</v>
      </c>
      <c r="C107" s="106">
        <v>5</v>
      </c>
      <c r="D107" s="119">
        <f t="shared" si="2"/>
        <v>6.15</v>
      </c>
      <c r="E107" s="106">
        <v>1.85</v>
      </c>
      <c r="F107" s="106">
        <v>5</v>
      </c>
      <c r="G107" s="119">
        <f t="shared" si="3"/>
        <v>9.25</v>
      </c>
      <c r="H107" s="106">
        <v>0.01</v>
      </c>
      <c r="I107" s="106">
        <v>5</v>
      </c>
      <c r="J107" s="119">
        <f t="shared" si="4"/>
        <v>0.05</v>
      </c>
      <c r="K107" s="106">
        <v>4.76</v>
      </c>
      <c r="L107" s="106">
        <v>5</v>
      </c>
      <c r="M107" s="119">
        <f t="shared" si="5"/>
        <v>23.799999999999997</v>
      </c>
    </row>
    <row r="108" spans="1:13" hidden="1" outlineLevel="1" x14ac:dyDescent="0.2">
      <c r="A108" s="112">
        <f t="shared" si="7"/>
        <v>230</v>
      </c>
      <c r="B108" s="106">
        <v>1.23</v>
      </c>
      <c r="C108" s="106">
        <v>5</v>
      </c>
      <c r="D108" s="119">
        <f t="shared" si="2"/>
        <v>6.15</v>
      </c>
      <c r="E108" s="106">
        <v>1.85</v>
      </c>
      <c r="F108" s="106">
        <v>5</v>
      </c>
      <c r="G108" s="119">
        <f t="shared" si="3"/>
        <v>9.25</v>
      </c>
      <c r="H108" s="106">
        <v>0.14000000000000001</v>
      </c>
      <c r="I108" s="106">
        <v>5</v>
      </c>
      <c r="J108" s="119">
        <f t="shared" si="4"/>
        <v>0.70000000000000007</v>
      </c>
      <c r="K108" s="106">
        <v>4.38</v>
      </c>
      <c r="L108" s="106">
        <v>5</v>
      </c>
      <c r="M108" s="119">
        <f t="shared" si="5"/>
        <v>21.9</v>
      </c>
    </row>
    <row r="109" spans="1:13" hidden="1" outlineLevel="1" x14ac:dyDescent="0.2">
      <c r="A109" s="112">
        <f t="shared" si="7"/>
        <v>235</v>
      </c>
      <c r="B109" s="106">
        <v>1.23</v>
      </c>
      <c r="C109" s="106">
        <v>5</v>
      </c>
      <c r="D109" s="119">
        <f t="shared" si="2"/>
        <v>6.15</v>
      </c>
      <c r="E109" s="106">
        <v>1.85</v>
      </c>
      <c r="F109" s="106">
        <v>5</v>
      </c>
      <c r="G109" s="119">
        <f t="shared" si="3"/>
        <v>9.25</v>
      </c>
      <c r="H109" s="106">
        <v>0.06</v>
      </c>
      <c r="I109" s="106">
        <v>5</v>
      </c>
      <c r="J109" s="119">
        <f t="shared" si="4"/>
        <v>0.3</v>
      </c>
      <c r="K109" s="106">
        <v>5.14</v>
      </c>
      <c r="L109" s="106">
        <v>5</v>
      </c>
      <c r="M109" s="119">
        <f t="shared" si="5"/>
        <v>25.7</v>
      </c>
    </row>
    <row r="110" spans="1:13" hidden="1" outlineLevel="1" x14ac:dyDescent="0.2">
      <c r="A110" s="112">
        <f t="shared" si="7"/>
        <v>240</v>
      </c>
      <c r="B110" s="106">
        <v>1.23</v>
      </c>
      <c r="C110" s="106">
        <v>5</v>
      </c>
      <c r="D110" s="119">
        <f t="shared" si="2"/>
        <v>6.15</v>
      </c>
      <c r="E110" s="106">
        <v>1.85</v>
      </c>
      <c r="F110" s="106">
        <v>5</v>
      </c>
      <c r="G110" s="119">
        <f t="shared" si="3"/>
        <v>9.25</v>
      </c>
      <c r="H110" s="106">
        <v>0.02</v>
      </c>
      <c r="I110" s="106">
        <v>5</v>
      </c>
      <c r="J110" s="119">
        <f t="shared" si="4"/>
        <v>0.1</v>
      </c>
      <c r="K110" s="106">
        <v>4.47</v>
      </c>
      <c r="L110" s="106">
        <v>5</v>
      </c>
      <c r="M110" s="119">
        <f t="shared" si="5"/>
        <v>22.349999999999998</v>
      </c>
    </row>
    <row r="111" spans="1:13" hidden="1" outlineLevel="1" x14ac:dyDescent="0.2">
      <c r="A111" s="112">
        <f t="shared" si="7"/>
        <v>245</v>
      </c>
      <c r="B111" s="106">
        <v>1.23</v>
      </c>
      <c r="C111" s="106">
        <v>5</v>
      </c>
      <c r="D111" s="119">
        <f t="shared" si="2"/>
        <v>6.15</v>
      </c>
      <c r="E111" s="106">
        <v>1.85</v>
      </c>
      <c r="F111" s="106">
        <v>5</v>
      </c>
      <c r="G111" s="119">
        <f t="shared" si="3"/>
        <v>9.25</v>
      </c>
      <c r="H111" s="106">
        <v>0.03</v>
      </c>
      <c r="I111" s="106">
        <v>5</v>
      </c>
      <c r="J111" s="119">
        <f t="shared" si="4"/>
        <v>0.15</v>
      </c>
      <c r="K111" s="106">
        <v>4.53</v>
      </c>
      <c r="L111" s="106">
        <v>5</v>
      </c>
      <c r="M111" s="119">
        <f t="shared" si="5"/>
        <v>22.650000000000002</v>
      </c>
    </row>
    <row r="112" spans="1:13" hidden="1" outlineLevel="1" x14ac:dyDescent="0.2">
      <c r="A112" s="112">
        <f t="shared" si="7"/>
        <v>250</v>
      </c>
      <c r="B112" s="106">
        <v>1.23</v>
      </c>
      <c r="C112" s="106">
        <v>5</v>
      </c>
      <c r="D112" s="119">
        <f t="shared" si="2"/>
        <v>6.15</v>
      </c>
      <c r="E112" s="106">
        <v>1.85</v>
      </c>
      <c r="F112" s="106">
        <v>5</v>
      </c>
      <c r="G112" s="119">
        <f t="shared" si="3"/>
        <v>9.25</v>
      </c>
      <c r="H112" s="106">
        <v>0.27</v>
      </c>
      <c r="I112" s="106">
        <v>5</v>
      </c>
      <c r="J112" s="119">
        <f t="shared" si="4"/>
        <v>1.35</v>
      </c>
      <c r="K112" s="106">
        <v>4.28</v>
      </c>
      <c r="L112" s="106">
        <v>5</v>
      </c>
      <c r="M112" s="119">
        <f t="shared" si="5"/>
        <v>21.400000000000002</v>
      </c>
    </row>
    <row r="113" spans="1:13" hidden="1" outlineLevel="1" x14ac:dyDescent="0.2">
      <c r="A113" s="112">
        <f t="shared" si="7"/>
        <v>255</v>
      </c>
      <c r="B113" s="106">
        <v>1.23</v>
      </c>
      <c r="C113" s="106">
        <v>5</v>
      </c>
      <c r="D113" s="119">
        <f t="shared" si="2"/>
        <v>6.15</v>
      </c>
      <c r="E113" s="106">
        <v>1.85</v>
      </c>
      <c r="F113" s="106">
        <v>5</v>
      </c>
      <c r="G113" s="119">
        <f t="shared" si="3"/>
        <v>9.25</v>
      </c>
      <c r="H113" s="106">
        <v>0.2</v>
      </c>
      <c r="I113" s="106">
        <v>5</v>
      </c>
      <c r="J113" s="119">
        <f t="shared" si="4"/>
        <v>1</v>
      </c>
      <c r="K113" s="106">
        <v>4.49</v>
      </c>
      <c r="L113" s="106">
        <v>5</v>
      </c>
      <c r="M113" s="119">
        <f t="shared" si="5"/>
        <v>22.450000000000003</v>
      </c>
    </row>
    <row r="114" spans="1:13" hidden="1" outlineLevel="1" x14ac:dyDescent="0.2">
      <c r="A114" s="112">
        <f t="shared" si="7"/>
        <v>260</v>
      </c>
      <c r="B114" s="106">
        <v>1.23</v>
      </c>
      <c r="C114" s="106">
        <v>5</v>
      </c>
      <c r="D114" s="119">
        <f t="shared" si="2"/>
        <v>6.15</v>
      </c>
      <c r="E114" s="106">
        <v>1.85</v>
      </c>
      <c r="F114" s="106">
        <v>5</v>
      </c>
      <c r="G114" s="119">
        <f t="shared" si="3"/>
        <v>9.25</v>
      </c>
      <c r="H114" s="106">
        <v>0.02</v>
      </c>
      <c r="I114" s="106">
        <v>5</v>
      </c>
      <c r="J114" s="119">
        <f t="shared" si="4"/>
        <v>0.1</v>
      </c>
      <c r="K114" s="106">
        <v>5.14</v>
      </c>
      <c r="L114" s="106">
        <v>5</v>
      </c>
      <c r="M114" s="119">
        <f t="shared" si="5"/>
        <v>25.7</v>
      </c>
    </row>
    <row r="115" spans="1:13" hidden="1" outlineLevel="1" x14ac:dyDescent="0.2">
      <c r="A115" s="112">
        <f t="shared" si="7"/>
        <v>265</v>
      </c>
      <c r="B115" s="106">
        <v>1.23</v>
      </c>
      <c r="C115" s="106">
        <v>5</v>
      </c>
      <c r="D115" s="119">
        <f t="shared" si="2"/>
        <v>6.15</v>
      </c>
      <c r="E115" s="106">
        <v>1.85</v>
      </c>
      <c r="F115" s="106">
        <v>5</v>
      </c>
      <c r="G115" s="119">
        <f t="shared" si="3"/>
        <v>9.25</v>
      </c>
      <c r="H115" s="106">
        <v>0</v>
      </c>
      <c r="I115" s="106">
        <v>5</v>
      </c>
      <c r="J115" s="119">
        <f t="shared" si="4"/>
        <v>0</v>
      </c>
      <c r="K115" s="106">
        <v>4.8899999999999997</v>
      </c>
      <c r="L115" s="106">
        <v>5</v>
      </c>
      <c r="M115" s="119">
        <f t="shared" si="5"/>
        <v>24.45</v>
      </c>
    </row>
    <row r="116" spans="1:13" hidden="1" outlineLevel="1" x14ac:dyDescent="0.2">
      <c r="A116" s="112">
        <f t="shared" si="7"/>
        <v>270</v>
      </c>
      <c r="B116" s="106">
        <v>1.23</v>
      </c>
      <c r="C116" s="106">
        <v>5</v>
      </c>
      <c r="D116" s="119">
        <f t="shared" si="2"/>
        <v>6.15</v>
      </c>
      <c r="E116" s="106">
        <v>1.85</v>
      </c>
      <c r="F116" s="106">
        <v>5</v>
      </c>
      <c r="G116" s="119">
        <f t="shared" si="3"/>
        <v>9.25</v>
      </c>
      <c r="H116" s="106">
        <v>0.01</v>
      </c>
      <c r="I116" s="106">
        <v>5</v>
      </c>
      <c r="J116" s="119">
        <f t="shared" si="4"/>
        <v>0.05</v>
      </c>
      <c r="K116" s="106">
        <v>4.6900000000000004</v>
      </c>
      <c r="L116" s="106">
        <v>5</v>
      </c>
      <c r="M116" s="119">
        <f t="shared" si="5"/>
        <v>23.450000000000003</v>
      </c>
    </row>
    <row r="117" spans="1:13" hidden="1" outlineLevel="1" x14ac:dyDescent="0.2">
      <c r="A117" s="112">
        <f t="shared" si="7"/>
        <v>275</v>
      </c>
      <c r="B117" s="106">
        <v>1.23</v>
      </c>
      <c r="C117" s="106">
        <v>5</v>
      </c>
      <c r="D117" s="119">
        <f t="shared" si="2"/>
        <v>6.15</v>
      </c>
      <c r="E117" s="106">
        <v>1.85</v>
      </c>
      <c r="F117" s="106">
        <v>5</v>
      </c>
      <c r="G117" s="119">
        <f t="shared" si="3"/>
        <v>9.25</v>
      </c>
      <c r="H117" s="106">
        <v>0.01</v>
      </c>
      <c r="I117" s="106">
        <v>5</v>
      </c>
      <c r="J117" s="119">
        <f t="shared" si="4"/>
        <v>0.05</v>
      </c>
      <c r="K117" s="106">
        <v>5.29</v>
      </c>
      <c r="L117" s="106">
        <v>5</v>
      </c>
      <c r="M117" s="119">
        <f t="shared" si="5"/>
        <v>26.45</v>
      </c>
    </row>
    <row r="118" spans="1:13" hidden="1" outlineLevel="1" x14ac:dyDescent="0.2">
      <c r="A118" s="112">
        <f t="shared" si="7"/>
        <v>280</v>
      </c>
      <c r="B118" s="106">
        <v>1.23</v>
      </c>
      <c r="C118" s="106">
        <v>5</v>
      </c>
      <c r="D118" s="119">
        <f t="shared" si="2"/>
        <v>6.15</v>
      </c>
      <c r="E118" s="106">
        <v>1.85</v>
      </c>
      <c r="F118" s="106">
        <v>5</v>
      </c>
      <c r="G118" s="119">
        <f t="shared" si="3"/>
        <v>9.25</v>
      </c>
      <c r="H118" s="106">
        <v>0.17</v>
      </c>
      <c r="I118" s="106">
        <v>5</v>
      </c>
      <c r="J118" s="119">
        <f t="shared" si="4"/>
        <v>0.85000000000000009</v>
      </c>
      <c r="K118" s="106">
        <v>4.59</v>
      </c>
      <c r="L118" s="106">
        <v>5</v>
      </c>
      <c r="M118" s="119">
        <f t="shared" si="5"/>
        <v>22.95</v>
      </c>
    </row>
    <row r="119" spans="1:13" hidden="1" outlineLevel="1" x14ac:dyDescent="0.2">
      <c r="A119" s="112">
        <f t="shared" si="7"/>
        <v>285</v>
      </c>
      <c r="B119" s="106">
        <v>1.23</v>
      </c>
      <c r="C119" s="106">
        <v>5</v>
      </c>
      <c r="D119" s="119">
        <f t="shared" si="2"/>
        <v>6.15</v>
      </c>
      <c r="E119" s="106">
        <v>1.85</v>
      </c>
      <c r="F119" s="106">
        <v>5</v>
      </c>
      <c r="G119" s="119">
        <f t="shared" si="3"/>
        <v>9.25</v>
      </c>
      <c r="H119" s="106">
        <v>0.08</v>
      </c>
      <c r="I119" s="106">
        <v>5</v>
      </c>
      <c r="J119" s="119">
        <f t="shared" si="4"/>
        <v>0.4</v>
      </c>
      <c r="K119" s="106">
        <v>4.59</v>
      </c>
      <c r="L119" s="106">
        <v>5</v>
      </c>
      <c r="M119" s="119">
        <f t="shared" si="5"/>
        <v>22.95</v>
      </c>
    </row>
    <row r="120" spans="1:13" hidden="1" outlineLevel="1" x14ac:dyDescent="0.2">
      <c r="A120" s="112">
        <f>A119+4.34</f>
        <v>289.33999999999997</v>
      </c>
      <c r="B120" s="106">
        <v>1.23</v>
      </c>
      <c r="C120" s="106">
        <v>4.3499999999999996</v>
      </c>
      <c r="D120" s="119">
        <f t="shared" si="2"/>
        <v>5.3504999999999994</v>
      </c>
      <c r="E120" s="106">
        <v>1.85</v>
      </c>
      <c r="F120" s="106">
        <v>4.3499999999999996</v>
      </c>
      <c r="G120" s="119">
        <f t="shared" si="3"/>
        <v>8.0474999999999994</v>
      </c>
      <c r="H120" s="106">
        <v>0.27</v>
      </c>
      <c r="I120" s="106">
        <v>4.3499999999999996</v>
      </c>
      <c r="J120" s="119">
        <f t="shared" si="4"/>
        <v>1.1744999999999999</v>
      </c>
      <c r="K120" s="106">
        <v>4.26</v>
      </c>
      <c r="L120" s="106">
        <v>4.3499999999999996</v>
      </c>
      <c r="M120" s="119">
        <f t="shared" si="5"/>
        <v>18.530999999999999</v>
      </c>
    </row>
    <row r="121" spans="1:13" collapsed="1" x14ac:dyDescent="0.2">
      <c r="A121" s="108" t="s">
        <v>149</v>
      </c>
      <c r="B121" s="117"/>
      <c r="C121" s="117"/>
      <c r="D121" s="123">
        <f>SUM(D62:D120)</f>
        <v>362.05049999999977</v>
      </c>
      <c r="E121" s="118"/>
      <c r="F121" s="118"/>
      <c r="G121" s="123">
        <f>SUM(G62:G120)</f>
        <v>544.54750000000001</v>
      </c>
      <c r="H121" s="118"/>
      <c r="I121" s="118"/>
      <c r="J121" s="123">
        <f>SUM(J62:J120)</f>
        <v>44.474499999999992</v>
      </c>
      <c r="K121" s="118"/>
      <c r="L121" s="118"/>
      <c r="M121" s="123">
        <f>SUM(M62:M120)</f>
        <v>1342.2310000000007</v>
      </c>
    </row>
    <row r="122" spans="1:13" x14ac:dyDescent="0.2">
      <c r="A122" s="107" t="s">
        <v>94</v>
      </c>
      <c r="B122" s="120"/>
      <c r="C122" s="17"/>
      <c r="D122" s="116">
        <f>D121</f>
        <v>362.05049999999977</v>
      </c>
      <c r="E122" s="114"/>
      <c r="F122" s="114"/>
      <c r="G122" s="116">
        <f>G121</f>
        <v>544.54750000000001</v>
      </c>
      <c r="H122" s="114"/>
      <c r="I122" s="114"/>
      <c r="J122" s="116">
        <f>J121</f>
        <v>44.474499999999992</v>
      </c>
      <c r="K122" s="114"/>
      <c r="L122" s="114"/>
      <c r="M122" s="121">
        <f>M121</f>
        <v>1342.2310000000007</v>
      </c>
    </row>
    <row r="123" spans="1:13" ht="14.25" x14ac:dyDescent="0.2">
      <c r="A123" s="122" t="s">
        <v>151</v>
      </c>
      <c r="B123" s="124"/>
      <c r="C123" s="125"/>
      <c r="D123" s="126">
        <f>SUM(D61,D122)</f>
        <v>393.20049999999975</v>
      </c>
      <c r="E123" s="126"/>
      <c r="F123" s="126"/>
      <c r="G123" s="126">
        <f t="shared" ref="G123:M123" si="8">SUM(G61,G122)</f>
        <v>591.24750000000006</v>
      </c>
      <c r="H123" s="126"/>
      <c r="I123" s="126"/>
      <c r="J123" s="126">
        <f t="shared" si="8"/>
        <v>44.824499999999993</v>
      </c>
      <c r="K123" s="126"/>
      <c r="L123" s="126"/>
      <c r="M123" s="127">
        <f t="shared" si="8"/>
        <v>1444.4810000000007</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9"/>
  <sheetViews>
    <sheetView workbookViewId="0">
      <selection activeCell="G26" sqref="G26"/>
    </sheetView>
  </sheetViews>
  <sheetFormatPr baseColWidth="10" defaultRowHeight="12.75" x14ac:dyDescent="0.2"/>
  <cols>
    <col min="1" max="1" width="4.5703125" customWidth="1"/>
    <col min="2" max="2" width="11.5703125" customWidth="1"/>
    <col min="3" max="3" width="12.85546875" customWidth="1"/>
    <col min="4" max="4" width="25.42578125" customWidth="1"/>
    <col min="5" max="5" width="0.85546875" customWidth="1"/>
    <col min="6" max="6" width="12.28515625" customWidth="1"/>
    <col min="7" max="7" width="11.5703125" customWidth="1"/>
    <col min="8" max="9" width="11.7109375" customWidth="1"/>
    <col min="10" max="10" width="12.28515625" customWidth="1"/>
    <col min="11" max="11" width="12.7109375" bestFit="1" customWidth="1"/>
    <col min="12" max="12" width="19.85546875" bestFit="1" customWidth="1"/>
    <col min="13" max="13" width="10.5703125" customWidth="1"/>
    <col min="14" max="14" width="10.7109375" bestFit="1" customWidth="1"/>
    <col min="15" max="15" width="8.28515625" customWidth="1"/>
    <col min="16" max="16" width="9.85546875" customWidth="1"/>
    <col min="17" max="17" width="7.5703125" customWidth="1"/>
    <col min="18" max="18" width="7" customWidth="1"/>
    <col min="19" max="19" width="16.5703125" customWidth="1"/>
    <col min="20" max="20" width="6.42578125" customWidth="1"/>
    <col min="21" max="21" width="3.85546875" customWidth="1"/>
    <col min="22" max="23" width="14.5703125" bestFit="1" customWidth="1"/>
    <col min="24" max="24" width="12.5703125" bestFit="1" customWidth="1"/>
  </cols>
  <sheetData>
    <row r="1" spans="1:22" ht="18.75" x14ac:dyDescent="0.2">
      <c r="B1" s="5"/>
      <c r="C1" s="6"/>
      <c r="D1" s="6"/>
      <c r="E1" s="6"/>
      <c r="F1" s="6"/>
    </row>
    <row r="2" spans="1:22" ht="18.75" x14ac:dyDescent="0.2">
      <c r="B2" s="5"/>
      <c r="C2" s="6"/>
      <c r="D2" s="6"/>
      <c r="E2" s="6"/>
      <c r="F2" s="6"/>
    </row>
    <row r="3" spans="1:22" ht="18.75" x14ac:dyDescent="0.2">
      <c r="A3" s="7"/>
      <c r="B3" s="7"/>
      <c r="C3" s="7"/>
      <c r="D3" s="7"/>
      <c r="E3" s="7"/>
      <c r="F3" s="7"/>
    </row>
    <row r="4" spans="1:22" ht="16.5" x14ac:dyDescent="0.2">
      <c r="C4" s="211" t="s">
        <v>16</v>
      </c>
      <c r="D4" s="211"/>
      <c r="E4" s="211"/>
      <c r="F4" s="211"/>
      <c r="G4" s="211"/>
      <c r="H4" s="211"/>
      <c r="I4" s="211"/>
      <c r="J4" s="211"/>
      <c r="K4" s="211"/>
      <c r="L4" s="211"/>
    </row>
    <row r="5" spans="1:22" x14ac:dyDescent="0.2">
      <c r="A5" s="8"/>
      <c r="C5" s="12"/>
      <c r="K5" s="10" t="s">
        <v>17</v>
      </c>
      <c r="L5" s="13" t="str">
        <f>F12</f>
        <v>SEPTIEMBRE</v>
      </c>
    </row>
    <row r="6" spans="1:22" x14ac:dyDescent="0.2">
      <c r="A6" s="8"/>
      <c r="C6" s="9" t="s">
        <v>5</v>
      </c>
      <c r="D6" s="212" t="e">
        <f>#REF!</f>
        <v>#REF!</v>
      </c>
      <c r="E6" s="212"/>
      <c r="F6" s="212"/>
      <c r="G6" s="212"/>
      <c r="H6" s="212"/>
      <c r="I6" s="212"/>
      <c r="K6" s="10"/>
      <c r="L6" s="13"/>
    </row>
    <row r="7" spans="1:22" x14ac:dyDescent="0.2">
      <c r="A7" s="8"/>
      <c r="C7" s="9"/>
      <c r="D7" s="212"/>
      <c r="E7" s="212"/>
      <c r="F7" s="212"/>
      <c r="G7" s="212"/>
      <c r="H7" s="212"/>
      <c r="I7" s="212"/>
      <c r="K7" s="10"/>
      <c r="L7" s="13"/>
    </row>
    <row r="8" spans="1:22" x14ac:dyDescent="0.2">
      <c r="C8" s="9" t="s">
        <v>6</v>
      </c>
      <c r="D8" t="e">
        <f>#REF!</f>
        <v>#REF!</v>
      </c>
    </row>
    <row r="9" spans="1:22" x14ac:dyDescent="0.2">
      <c r="C9" s="9" t="s">
        <v>7</v>
      </c>
      <c r="D9" t="e">
        <f>#REF!</f>
        <v>#REF!</v>
      </c>
      <c r="K9" s="10" t="s">
        <v>18</v>
      </c>
      <c r="L9" s="13" t="str">
        <f>J12</f>
        <v>NOVIEMBRE</v>
      </c>
    </row>
    <row r="10" spans="1:22" ht="7.5" customHeight="1" thickBot="1" x14ac:dyDescent="0.25">
      <c r="A10" s="2" t="s">
        <v>4</v>
      </c>
      <c r="V10" s="4"/>
    </row>
    <row r="11" spans="1:22" x14ac:dyDescent="0.2">
      <c r="A11" s="14" t="s">
        <v>19</v>
      </c>
      <c r="B11" s="213" t="s">
        <v>20</v>
      </c>
      <c r="C11" s="213"/>
      <c r="D11" s="213"/>
      <c r="E11" s="214"/>
      <c r="F11" s="215" t="s">
        <v>21</v>
      </c>
      <c r="G11" s="216"/>
      <c r="H11" s="216"/>
      <c r="I11" s="216"/>
      <c r="J11" s="216"/>
      <c r="K11" s="216"/>
      <c r="L11" s="15" t="s">
        <v>0</v>
      </c>
      <c r="M11" s="16"/>
      <c r="N11" s="17"/>
      <c r="O11" s="17"/>
      <c r="P11" s="17"/>
      <c r="Q11" s="17"/>
      <c r="R11" s="17"/>
      <c r="U11" s="2"/>
      <c r="V11" s="2"/>
    </row>
    <row r="12" spans="1:22" x14ac:dyDescent="0.2">
      <c r="A12" s="18"/>
      <c r="B12" s="19"/>
      <c r="C12" s="19"/>
      <c r="D12" s="19"/>
      <c r="E12" s="20"/>
      <c r="F12" s="217" t="s">
        <v>22</v>
      </c>
      <c r="G12" s="218"/>
      <c r="H12" s="217" t="s">
        <v>23</v>
      </c>
      <c r="I12" s="218"/>
      <c r="J12" s="217" t="s">
        <v>24</v>
      </c>
      <c r="K12" s="218"/>
      <c r="L12" s="21"/>
      <c r="M12" s="17"/>
      <c r="N12" s="17"/>
      <c r="O12" s="17"/>
      <c r="P12" s="17"/>
      <c r="Q12" s="17"/>
      <c r="R12" s="17"/>
      <c r="U12" s="2"/>
      <c r="V12" s="2"/>
    </row>
    <row r="13" spans="1:22" x14ac:dyDescent="0.2">
      <c r="A13" s="18"/>
      <c r="B13" s="219"/>
      <c r="C13" s="219"/>
      <c r="D13" s="219"/>
      <c r="E13" s="219"/>
      <c r="F13" s="22"/>
      <c r="G13" s="23"/>
      <c r="H13" s="23"/>
      <c r="I13" s="23"/>
      <c r="J13" s="23"/>
      <c r="K13" s="23"/>
      <c r="L13" s="21" t="s">
        <v>25</v>
      </c>
      <c r="N13" s="2"/>
      <c r="O13" s="2"/>
    </row>
    <row r="14" spans="1:22" ht="26.25" customHeight="1" x14ac:dyDescent="0.2">
      <c r="A14" s="24" t="s">
        <v>8</v>
      </c>
      <c r="B14" s="220" t="e">
        <f>D6</f>
        <v>#REF!</v>
      </c>
      <c r="C14" s="221"/>
      <c r="D14" s="221"/>
      <c r="E14" s="222"/>
      <c r="F14" s="25"/>
      <c r="G14" s="26"/>
      <c r="H14" s="26"/>
      <c r="I14" s="26"/>
      <c r="J14" s="26"/>
      <c r="K14" s="27"/>
      <c r="L14" s="28" t="e">
        <f>L17+L19+L21+L23</f>
        <v>#REF!</v>
      </c>
      <c r="N14" s="29"/>
      <c r="O14" s="30"/>
      <c r="P14" s="31"/>
    </row>
    <row r="15" spans="1:22" x14ac:dyDescent="0.2">
      <c r="A15" s="32" t="s">
        <v>8</v>
      </c>
      <c r="B15" s="223" t="s">
        <v>9</v>
      </c>
      <c r="C15" s="224"/>
      <c r="D15" s="224"/>
      <c r="E15" s="225"/>
      <c r="F15" s="33"/>
      <c r="G15" s="26"/>
      <c r="H15" s="26"/>
      <c r="I15" s="26"/>
      <c r="J15" s="26"/>
      <c r="K15" s="26"/>
      <c r="L15" s="34"/>
      <c r="N15" s="29"/>
      <c r="O15" s="30"/>
      <c r="P15" s="31"/>
    </row>
    <row r="16" spans="1:22" x14ac:dyDescent="0.2">
      <c r="A16" s="35"/>
      <c r="B16" s="226"/>
      <c r="C16" s="227"/>
      <c r="D16" s="227"/>
      <c r="E16" s="228"/>
      <c r="F16" s="25"/>
      <c r="G16" s="26"/>
      <c r="H16" s="26"/>
      <c r="I16" s="26"/>
      <c r="J16" s="26"/>
      <c r="K16" s="27"/>
      <c r="L16" s="34"/>
      <c r="N16" s="29"/>
      <c r="O16" s="30"/>
      <c r="P16" s="31"/>
    </row>
    <row r="17" spans="1:17" ht="15.75" hidden="1" customHeight="1" x14ac:dyDescent="0.2">
      <c r="A17" s="36" t="s">
        <v>14</v>
      </c>
      <c r="B17" s="203" t="s">
        <v>10</v>
      </c>
      <c r="C17" s="204"/>
      <c r="D17" s="204"/>
      <c r="E17" s="205"/>
      <c r="F17" s="86" t="e">
        <f>F18/L14</f>
        <v>#REF!</v>
      </c>
      <c r="G17" s="37" t="e">
        <f>G18/L14</f>
        <v>#REF!</v>
      </c>
      <c r="H17" s="37" t="e">
        <f>H18/L14</f>
        <v>#REF!</v>
      </c>
      <c r="I17" s="37" t="e">
        <f>I18/L14</f>
        <v>#REF!</v>
      </c>
      <c r="J17" s="37" t="e">
        <f>J18/L14</f>
        <v>#REF!</v>
      </c>
      <c r="L17" s="209" t="e">
        <f>#REF!</f>
        <v>#REF!</v>
      </c>
      <c r="N17" s="29"/>
      <c r="O17" s="30"/>
      <c r="P17" s="31"/>
    </row>
    <row r="18" spans="1:17" ht="15.75" hidden="1" customHeight="1" x14ac:dyDescent="0.2">
      <c r="A18" s="38"/>
      <c r="B18" s="206"/>
      <c r="C18" s="207"/>
      <c r="D18" s="207"/>
      <c r="E18" s="208"/>
      <c r="F18" s="26" t="e">
        <f>L17/5</f>
        <v>#REF!</v>
      </c>
      <c r="G18" s="26" t="e">
        <f>L17/5</f>
        <v>#REF!</v>
      </c>
      <c r="H18" s="26" t="e">
        <f>L17/5</f>
        <v>#REF!</v>
      </c>
      <c r="I18" s="26" t="e">
        <f>L17/5</f>
        <v>#REF!</v>
      </c>
      <c r="J18" s="26" t="e">
        <f>L17/5</f>
        <v>#REF!</v>
      </c>
      <c r="K18" s="39"/>
      <c r="L18" s="210"/>
      <c r="N18" s="29"/>
      <c r="O18" s="30"/>
      <c r="P18" s="31"/>
    </row>
    <row r="19" spans="1:17" ht="15.75" hidden="1" customHeight="1" x14ac:dyDescent="0.2">
      <c r="A19" s="36" t="s">
        <v>15</v>
      </c>
      <c r="B19" s="203" t="s">
        <v>11</v>
      </c>
      <c r="C19" s="204"/>
      <c r="D19" s="204"/>
      <c r="E19" s="205"/>
      <c r="F19" s="40"/>
      <c r="G19" s="37" t="e">
        <f>G20/L14</f>
        <v>#REF!</v>
      </c>
      <c r="H19" s="37" t="e">
        <f>H20/L14</f>
        <v>#REF!</v>
      </c>
      <c r="I19" s="37" t="e">
        <f>I20/L14</f>
        <v>#REF!</v>
      </c>
      <c r="J19" s="41"/>
      <c r="K19" s="41"/>
      <c r="L19" s="209" t="e">
        <f>#REF!</f>
        <v>#REF!</v>
      </c>
      <c r="N19" s="29"/>
      <c r="O19" s="30"/>
      <c r="P19" s="31"/>
    </row>
    <row r="20" spans="1:17" ht="15.75" hidden="1" customHeight="1" x14ac:dyDescent="0.2">
      <c r="A20" s="42"/>
      <c r="B20" s="206"/>
      <c r="C20" s="207"/>
      <c r="D20" s="207"/>
      <c r="E20" s="208"/>
      <c r="F20" s="26"/>
      <c r="G20" s="26" t="e">
        <f>L19/3</f>
        <v>#REF!</v>
      </c>
      <c r="H20" s="26" t="e">
        <f>L19/3</f>
        <v>#REF!</v>
      </c>
      <c r="I20" s="26" t="e">
        <f>L19/3</f>
        <v>#REF!</v>
      </c>
      <c r="J20" s="41"/>
      <c r="K20" s="39"/>
      <c r="L20" s="210"/>
      <c r="N20" s="29"/>
      <c r="O20" s="30"/>
      <c r="P20" s="31"/>
    </row>
    <row r="21" spans="1:17" ht="15.75" customHeight="1" x14ac:dyDescent="0.2">
      <c r="A21" s="36" t="s">
        <v>14</v>
      </c>
      <c r="B21" s="229" t="s">
        <v>12</v>
      </c>
      <c r="C21" s="229"/>
      <c r="D21" s="229"/>
      <c r="E21" s="229"/>
      <c r="F21" s="40"/>
      <c r="G21" s="43"/>
      <c r="H21" s="44" t="e">
        <f>H22/L14</f>
        <v>#REF!</v>
      </c>
      <c r="I21" s="44" t="e">
        <f>I22/L14</f>
        <v>#REF!</v>
      </c>
      <c r="J21" s="44" t="e">
        <f>J22/L14</f>
        <v>#REF!</v>
      </c>
      <c r="K21" s="39"/>
      <c r="L21" s="209" t="e">
        <f>#REF!</f>
        <v>#REF!</v>
      </c>
      <c r="N21" s="29"/>
      <c r="O21" s="30"/>
      <c r="P21" s="3"/>
    </row>
    <row r="22" spans="1:17" ht="15.75" customHeight="1" x14ac:dyDescent="0.2">
      <c r="A22" s="45"/>
      <c r="B22" s="229"/>
      <c r="C22" s="229"/>
      <c r="D22" s="229"/>
      <c r="E22" s="229"/>
      <c r="F22" s="46"/>
      <c r="G22" s="47"/>
      <c r="H22" s="26" t="e">
        <f>L21/3</f>
        <v>#REF!</v>
      </c>
      <c r="I22" s="26" t="e">
        <f>L21/3</f>
        <v>#REF!</v>
      </c>
      <c r="J22" s="26" t="e">
        <f>L21/3</f>
        <v>#REF!</v>
      </c>
      <c r="K22" s="39"/>
      <c r="L22" s="210"/>
      <c r="N22" s="29"/>
      <c r="O22" s="30"/>
    </row>
    <row r="23" spans="1:17" ht="15.75" customHeight="1" x14ac:dyDescent="0.2">
      <c r="A23" s="36" t="s">
        <v>15</v>
      </c>
      <c r="B23" s="229" t="s">
        <v>13</v>
      </c>
      <c r="C23" s="229"/>
      <c r="D23" s="229"/>
      <c r="E23" s="229"/>
      <c r="F23" s="40"/>
      <c r="G23" s="48"/>
      <c r="H23" s="49"/>
      <c r="I23" s="44" t="e">
        <f>I24/L14</f>
        <v>#REF!</v>
      </c>
      <c r="J23" s="44" t="e">
        <f>J24/L14</f>
        <v>#REF!</v>
      </c>
      <c r="K23" s="39"/>
      <c r="L23" s="209" t="e">
        <f>#REF!</f>
        <v>#REF!</v>
      </c>
      <c r="N23" s="29"/>
      <c r="O23" s="30"/>
    </row>
    <row r="24" spans="1:17" ht="15.75" customHeight="1" x14ac:dyDescent="0.2">
      <c r="A24" s="45"/>
      <c r="B24" s="229"/>
      <c r="C24" s="229"/>
      <c r="D24" s="229"/>
      <c r="E24" s="229"/>
      <c r="F24" s="46"/>
      <c r="G24" s="26"/>
      <c r="H24" s="26"/>
      <c r="I24" s="27" t="e">
        <f>L23/2</f>
        <v>#REF!</v>
      </c>
      <c r="J24" s="27" t="e">
        <f>L23/2</f>
        <v>#REF!</v>
      </c>
      <c r="K24" s="39"/>
      <c r="L24" s="210"/>
      <c r="N24" s="29"/>
      <c r="O24" s="30"/>
      <c r="P24" s="3"/>
    </row>
    <row r="25" spans="1:17" ht="15.75" customHeight="1" x14ac:dyDescent="0.2">
      <c r="A25" s="36"/>
      <c r="B25" s="229"/>
      <c r="C25" s="229"/>
      <c r="D25" s="229"/>
      <c r="E25" s="229"/>
      <c r="F25" s="40"/>
      <c r="G25" s="48"/>
      <c r="H25" s="48"/>
      <c r="I25" s="48"/>
      <c r="J25" s="48"/>
      <c r="K25" s="48"/>
      <c r="L25" s="209"/>
      <c r="N25" s="29"/>
      <c r="O25" s="30"/>
      <c r="P25" s="3"/>
      <c r="Q25" s="3"/>
    </row>
    <row r="26" spans="1:17" ht="15.75" customHeight="1" x14ac:dyDescent="0.2">
      <c r="A26" s="45"/>
      <c r="B26" s="229"/>
      <c r="C26" s="229"/>
      <c r="D26" s="229"/>
      <c r="E26" s="229"/>
      <c r="F26" s="40"/>
      <c r="G26" s="48"/>
      <c r="H26" s="48"/>
      <c r="I26" s="48"/>
      <c r="J26" s="48"/>
      <c r="K26" s="26"/>
      <c r="L26" s="210"/>
      <c r="N26" s="29"/>
      <c r="O26" s="29"/>
      <c r="P26" s="3"/>
    </row>
    <row r="27" spans="1:17" ht="15.75" customHeight="1" x14ac:dyDescent="0.2">
      <c r="A27" s="36"/>
      <c r="B27" s="229"/>
      <c r="C27" s="229"/>
      <c r="D27" s="229"/>
      <c r="E27" s="229"/>
      <c r="F27" s="40"/>
      <c r="G27" s="48"/>
      <c r="H27" s="48"/>
      <c r="I27" s="48"/>
      <c r="J27" s="48"/>
      <c r="K27" s="43" t="s">
        <v>4</v>
      </c>
      <c r="L27" s="209"/>
      <c r="N27" s="29"/>
      <c r="O27" s="29"/>
      <c r="P27" s="3"/>
    </row>
    <row r="28" spans="1:17" ht="15.75" customHeight="1" x14ac:dyDescent="0.2">
      <c r="A28" s="45"/>
      <c r="B28" s="229"/>
      <c r="C28" s="229"/>
      <c r="D28" s="229"/>
      <c r="E28" s="229"/>
      <c r="F28" s="40"/>
      <c r="G28" s="48"/>
      <c r="H28" s="48"/>
      <c r="I28" s="48"/>
      <c r="J28" s="48"/>
      <c r="K28" s="43"/>
      <c r="L28" s="210"/>
      <c r="N28" s="29"/>
      <c r="O28" s="29"/>
    </row>
    <row r="29" spans="1:17" ht="15.75" customHeight="1" x14ac:dyDescent="0.2">
      <c r="A29" s="50"/>
      <c r="B29" s="230"/>
      <c r="C29" s="230"/>
      <c r="D29" s="230"/>
      <c r="E29" s="230"/>
      <c r="F29" s="51"/>
      <c r="G29" s="52"/>
      <c r="H29" s="52"/>
      <c r="I29" s="52"/>
      <c r="J29" s="52"/>
      <c r="K29" s="52"/>
      <c r="L29" s="231"/>
      <c r="N29" s="53"/>
      <c r="O29" s="53"/>
    </row>
    <row r="30" spans="1:17" ht="15.75" customHeight="1" x14ac:dyDescent="0.2">
      <c r="A30" s="50"/>
      <c r="B30" s="230"/>
      <c r="C30" s="230"/>
      <c r="D30" s="230"/>
      <c r="E30" s="230"/>
      <c r="F30" s="51"/>
      <c r="G30" s="47"/>
      <c r="H30" s="47"/>
      <c r="I30" s="47"/>
      <c r="J30" s="47"/>
      <c r="K30" s="47"/>
      <c r="L30" s="232"/>
      <c r="N30" s="53"/>
      <c r="O30" s="53"/>
    </row>
    <row r="31" spans="1:17" ht="15.75" customHeight="1" x14ac:dyDescent="0.2">
      <c r="A31" s="54"/>
      <c r="B31" s="230"/>
      <c r="C31" s="230"/>
      <c r="D31" s="230"/>
      <c r="E31" s="230"/>
      <c r="F31" s="51"/>
      <c r="G31" s="52"/>
      <c r="H31" s="52"/>
      <c r="I31" s="52"/>
      <c r="J31" s="52"/>
      <c r="K31" s="52"/>
      <c r="L31" s="231"/>
      <c r="N31" s="53"/>
      <c r="O31" s="53"/>
    </row>
    <row r="32" spans="1:17" ht="15.75" customHeight="1" thickBot="1" x14ac:dyDescent="0.25">
      <c r="A32" s="55"/>
      <c r="B32" s="233"/>
      <c r="C32" s="233"/>
      <c r="D32" s="233"/>
      <c r="E32" s="233"/>
      <c r="F32" s="56"/>
      <c r="G32" s="57"/>
      <c r="H32" s="57"/>
      <c r="I32" s="57"/>
      <c r="J32" s="57"/>
      <c r="K32" s="57"/>
      <c r="L32" s="234"/>
      <c r="N32" s="53"/>
      <c r="O32" s="53"/>
      <c r="P32" s="53"/>
    </row>
    <row r="33" spans="1:21" ht="6" customHeight="1" thickBot="1" x14ac:dyDescent="0.25">
      <c r="A33" s="58"/>
      <c r="B33" s="59"/>
      <c r="C33" s="59"/>
      <c r="D33" s="59"/>
      <c r="E33" s="10"/>
      <c r="F33" s="10"/>
      <c r="G33" s="1"/>
      <c r="H33" s="1"/>
      <c r="I33" s="1"/>
      <c r="J33" s="1"/>
      <c r="K33" s="60"/>
      <c r="L33" s="1"/>
      <c r="N33" s="29"/>
      <c r="O33" s="2"/>
    </row>
    <row r="34" spans="1:21" ht="15.75" customHeight="1" x14ac:dyDescent="0.2">
      <c r="A34" s="61"/>
      <c r="B34" s="62"/>
      <c r="C34" s="62"/>
      <c r="D34" s="63" t="s">
        <v>26</v>
      </c>
      <c r="E34" s="64"/>
      <c r="F34" s="65" t="e">
        <f>SUM(F20+F22+F18)</f>
        <v>#REF!</v>
      </c>
      <c r="G34" s="65" t="e">
        <f>G20+G22+G24+G26+G18</f>
        <v>#REF!</v>
      </c>
      <c r="H34" s="65" t="e">
        <f>H20+H24+H22+H18</f>
        <v>#REF!</v>
      </c>
      <c r="I34" s="65" t="e">
        <f>I20+I22+I24+I26+I18</f>
        <v>#REF!</v>
      </c>
      <c r="J34" s="65" t="e">
        <f>J20+J22+J24+J26+J18</f>
        <v>#REF!</v>
      </c>
      <c r="K34" s="65"/>
      <c r="L34" s="66" t="e">
        <f>SUM(F34:J34)</f>
        <v>#REF!</v>
      </c>
      <c r="N34" s="2"/>
      <c r="O34" s="2"/>
    </row>
    <row r="35" spans="1:21" ht="15.75" customHeight="1" thickBot="1" x14ac:dyDescent="0.25">
      <c r="A35" s="67"/>
      <c r="B35" s="68"/>
      <c r="C35" s="68"/>
      <c r="D35" s="69" t="s">
        <v>27</v>
      </c>
      <c r="E35" s="10"/>
      <c r="F35" s="70" t="e">
        <f>F34</f>
        <v>#REF!</v>
      </c>
      <c r="G35" s="71" t="e">
        <f>G34+F34</f>
        <v>#REF!</v>
      </c>
      <c r="H35" s="71" t="e">
        <f>G35+H34</f>
        <v>#REF!</v>
      </c>
      <c r="I35" s="71" t="e">
        <f>H35+I34</f>
        <v>#REF!</v>
      </c>
      <c r="J35" s="71" t="e">
        <f>I35+J34</f>
        <v>#REF!</v>
      </c>
      <c r="K35" s="71"/>
      <c r="L35" s="72"/>
      <c r="N35" s="2"/>
      <c r="O35" s="1"/>
      <c r="P35" s="3"/>
    </row>
    <row r="36" spans="1:21" ht="13.5" x14ac:dyDescent="0.25">
      <c r="A36" s="73"/>
      <c r="D36" s="74" t="s">
        <v>28</v>
      </c>
      <c r="E36" s="11"/>
      <c r="F36" s="75" t="e">
        <f>F34/L34</f>
        <v>#REF!</v>
      </c>
      <c r="G36" s="75" t="e">
        <f>G34/L34</f>
        <v>#REF!</v>
      </c>
      <c r="H36" s="75" t="e">
        <f>H34/L34</f>
        <v>#REF!</v>
      </c>
      <c r="I36" s="75" t="e">
        <f>I34/L34</f>
        <v>#REF!</v>
      </c>
      <c r="J36" s="75" t="e">
        <f>J34/L34</f>
        <v>#REF!</v>
      </c>
      <c r="K36" s="75"/>
      <c r="L36" s="66"/>
      <c r="N36" s="2"/>
      <c r="O36" s="2"/>
    </row>
    <row r="37" spans="1:21" ht="13.5" x14ac:dyDescent="0.25">
      <c r="A37" s="73"/>
      <c r="D37" s="76" t="s">
        <v>29</v>
      </c>
      <c r="E37" s="11"/>
      <c r="F37" s="77" t="e">
        <f>F36</f>
        <v>#REF!</v>
      </c>
      <c r="G37" s="77" t="e">
        <f>F37+G36</f>
        <v>#REF!</v>
      </c>
      <c r="H37" s="77" t="e">
        <f>G37+H36</f>
        <v>#REF!</v>
      </c>
      <c r="I37" s="77" t="e">
        <f>H37+I36</f>
        <v>#REF!</v>
      </c>
      <c r="J37" s="77" t="e">
        <f>I37+J36</f>
        <v>#REF!</v>
      </c>
      <c r="K37" s="77"/>
      <c r="L37" s="78"/>
    </row>
    <row r="38" spans="1:21" x14ac:dyDescent="0.2">
      <c r="A38" s="73"/>
      <c r="G38" s="79"/>
      <c r="H38" s="79"/>
      <c r="I38" s="79"/>
      <c r="J38" s="80"/>
      <c r="K38" s="80"/>
      <c r="L38" s="78"/>
    </row>
    <row r="39" spans="1:21" x14ac:dyDescent="0.2">
      <c r="A39" s="73"/>
      <c r="G39" s="79"/>
      <c r="H39" s="79"/>
      <c r="I39" s="79"/>
      <c r="J39" s="80"/>
      <c r="K39" s="80"/>
      <c r="L39" s="78"/>
    </row>
    <row r="40" spans="1:21" x14ac:dyDescent="0.2">
      <c r="A40" s="73"/>
      <c r="G40" s="79"/>
      <c r="H40" s="79"/>
      <c r="I40" s="79"/>
      <c r="J40" s="80"/>
      <c r="K40" s="80"/>
      <c r="L40" s="78"/>
    </row>
    <row r="41" spans="1:21" ht="9.75" customHeight="1" thickBot="1" x14ac:dyDescent="0.25">
      <c r="A41" s="81"/>
      <c r="B41" s="82"/>
      <c r="C41" s="82"/>
      <c r="D41" s="82"/>
      <c r="E41" s="82"/>
      <c r="F41" s="82"/>
      <c r="G41" s="83"/>
      <c r="H41" s="83"/>
      <c r="I41" s="83"/>
      <c r="J41" s="84"/>
      <c r="K41" s="84"/>
      <c r="L41" s="85"/>
    </row>
    <row r="42" spans="1:21" ht="6.75" customHeight="1" x14ac:dyDescent="0.2">
      <c r="U42" s="4"/>
    </row>
    <row r="43" spans="1:21" ht="9.75" customHeight="1" x14ac:dyDescent="0.2">
      <c r="U43" s="4"/>
    </row>
    <row r="44" spans="1:21" ht="9.75" customHeight="1" x14ac:dyDescent="0.2">
      <c r="U44" s="4"/>
    </row>
    <row r="45" spans="1:21" ht="9.75" customHeight="1" x14ac:dyDescent="0.2">
      <c r="U45" s="4"/>
    </row>
    <row r="46" spans="1:21" ht="9.75" customHeight="1" x14ac:dyDescent="0.2">
      <c r="U46" s="4"/>
    </row>
    <row r="47" spans="1:21" ht="9.75" customHeight="1" x14ac:dyDescent="0.2">
      <c r="U47" s="4"/>
    </row>
    <row r="48" spans="1:21" ht="9.75" customHeight="1" x14ac:dyDescent="0.2">
      <c r="U48" s="4"/>
    </row>
    <row r="49" spans="21:21" ht="9.75" customHeight="1" x14ac:dyDescent="0.2">
      <c r="U49" s="4"/>
    </row>
  </sheetData>
  <mergeCells count="26">
    <mergeCell ref="B27:E28"/>
    <mergeCell ref="L27:L28"/>
    <mergeCell ref="B29:E30"/>
    <mergeCell ref="L29:L30"/>
    <mergeCell ref="B31:E32"/>
    <mergeCell ref="L31:L32"/>
    <mergeCell ref="B21:E22"/>
    <mergeCell ref="L21:L22"/>
    <mergeCell ref="B23:E24"/>
    <mergeCell ref="L23:L24"/>
    <mergeCell ref="B25:E26"/>
    <mergeCell ref="L25:L26"/>
    <mergeCell ref="B19:E20"/>
    <mergeCell ref="L19:L20"/>
    <mergeCell ref="C4:L4"/>
    <mergeCell ref="D6:I7"/>
    <mergeCell ref="B11:E11"/>
    <mergeCell ref="F11:K11"/>
    <mergeCell ref="F12:G12"/>
    <mergeCell ref="H12:I12"/>
    <mergeCell ref="J12:K12"/>
    <mergeCell ref="B13:E13"/>
    <mergeCell ref="B14:E14"/>
    <mergeCell ref="B15:E16"/>
    <mergeCell ref="B17:E18"/>
    <mergeCell ref="L17:L18"/>
  </mergeCells>
  <printOptions horizontalCentered="1"/>
  <pageMargins left="0.39370078740157483" right="0.23622047244094491" top="0.78740157480314965" bottom="0.59055118110236227" header="0" footer="0"/>
  <pageSetup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CATÁLOGO DE CONCEPTOS</vt:lpstr>
      <vt:lpstr>RESUMEN</vt:lpstr>
      <vt:lpstr>GENERADORES TERRACERIAS-PV.</vt:lpstr>
      <vt:lpstr>PROGRAMA DE OBRA EXP AGUA</vt:lpstr>
      <vt:lpstr>'CATÁLOGO DE CONCEPTOS'!Área_de_impresión</vt:lpstr>
      <vt:lpstr>RESUMEN!Área_de_impresión</vt:lpstr>
      <vt:lpstr>'CATÁLOGO DE CONCEPTOS'!Títulos_a_imprimir</vt:lpstr>
      <vt:lpstr>RESUMEN!Títulos_a_imprimir</vt:lpstr>
    </vt:vector>
  </TitlesOfParts>
  <Company>S.A.P.A. Los Cabos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Gcia. Desarrollo Hidraulico</dc:creator>
  <cp:lastModifiedBy>User</cp:lastModifiedBy>
  <cp:lastPrinted>2023-07-25T04:12:27Z</cp:lastPrinted>
  <dcterms:created xsi:type="dcterms:W3CDTF">2001-02-06T20:08:23Z</dcterms:created>
  <dcterms:modified xsi:type="dcterms:W3CDTF">2023-10-04T21:15:11Z</dcterms:modified>
</cp:coreProperties>
</file>