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LICITACIONES\LICITACIONES 2019\lic est\008 2 museo arte\BASES008\"/>
    </mc:Choice>
  </mc:AlternateContent>
  <bookViews>
    <workbookView xWindow="-120" yWindow="-120" windowWidth="20730" windowHeight="11160"/>
  </bookViews>
  <sheets>
    <sheet name="RESUMEN" sheetId="3" r:id="rId1"/>
    <sheet name="CATALOGO " sheetId="1" r:id="rId2"/>
  </sheets>
  <definedNames>
    <definedName name="_xlnm.Print_Area" localSheetId="1">'CATALOGO '!$A$1:$F$383</definedName>
    <definedName name="_xlnm.Print_Area" localSheetId="0">RESUMEN!$A$1:$E$33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3" i="1" l="1"/>
  <c r="D21" i="1" l="1"/>
  <c r="D177" i="1" l="1"/>
  <c r="F177" i="1" s="1"/>
  <c r="F375" i="1"/>
  <c r="F372" i="1"/>
  <c r="F374" i="1"/>
  <c r="F371" i="1"/>
  <c r="F370" i="1"/>
  <c r="F351" i="1"/>
  <c r="D338" i="1" l="1"/>
  <c r="F350" i="1"/>
  <c r="F369" i="1"/>
  <c r="F47" i="1" l="1"/>
  <c r="F39" i="1"/>
  <c r="F18" i="1"/>
  <c r="A18" i="1"/>
  <c r="A19" i="1" s="1"/>
  <c r="A20" i="1" s="1"/>
  <c r="A21" i="1" s="1"/>
  <c r="A22" i="1" s="1"/>
  <c r="A23" i="1" s="1"/>
  <c r="A24" i="1" s="1"/>
  <c r="A25" i="1" s="1"/>
  <c r="A26" i="1" s="1"/>
  <c r="A27" i="1" s="1"/>
  <c r="A28" i="1" s="1"/>
  <c r="A29" i="1" s="1"/>
  <c r="A30" i="1" s="1"/>
  <c r="A31" i="1" s="1"/>
  <c r="A32" i="1" s="1"/>
  <c r="A33" i="1" s="1"/>
  <c r="A34" i="1" s="1"/>
  <c r="A35" i="1" s="1"/>
  <c r="A37" i="1" s="1"/>
  <c r="A38" i="1" s="1"/>
  <c r="A39" i="1" s="1"/>
  <c r="A40" i="1" s="1"/>
  <c r="A41" i="1" s="1"/>
  <c r="A43" i="1" s="1"/>
  <c r="A44" i="1" s="1"/>
  <c r="A45" i="1" s="1"/>
  <c r="A46" i="1" s="1"/>
  <c r="F365" i="1"/>
  <c r="F368" i="1"/>
  <c r="A47" i="1" l="1"/>
  <c r="A48" i="1" s="1"/>
  <c r="A49" i="1" s="1"/>
  <c r="A50" i="1" s="1"/>
  <c r="A51" i="1" s="1"/>
  <c r="A52" i="1" s="1"/>
  <c r="A54" i="1" s="1"/>
  <c r="A55" i="1" s="1"/>
  <c r="A56" i="1" s="1"/>
  <c r="A57" i="1" s="1"/>
  <c r="A58" i="1" s="1"/>
  <c r="A59" i="1" s="1"/>
  <c r="A60" i="1" s="1"/>
  <c r="A62" i="1" s="1"/>
  <c r="A63" i="1" s="1"/>
  <c r="A64" i="1" s="1"/>
  <c r="A65" i="1" s="1"/>
  <c r="A66" i="1" s="1"/>
  <c r="A67" i="1" s="1"/>
  <c r="A68" i="1" s="1"/>
  <c r="A69" i="1" s="1"/>
  <c r="A70" i="1" s="1"/>
  <c r="A71" i="1" s="1"/>
  <c r="A72" i="1" s="1"/>
  <c r="A73" i="1" s="1"/>
  <c r="A74" i="1" s="1"/>
  <c r="A75" i="1" s="1"/>
  <c r="A77" i="1" s="1"/>
  <c r="A78" i="1" s="1"/>
  <c r="A79" i="1" s="1"/>
  <c r="A80" i="1" s="1"/>
  <c r="A81" i="1" s="1"/>
  <c r="A82" i="1" s="1"/>
  <c r="A83" i="1" s="1"/>
  <c r="A84" i="1" s="1"/>
  <c r="A85" i="1" s="1"/>
  <c r="A86" i="1" s="1"/>
  <c r="A87" i="1" s="1"/>
  <c r="A89" i="1" s="1"/>
  <c r="A90" i="1" s="1"/>
  <c r="A94" i="1" s="1"/>
  <c r="A95" i="1" s="1"/>
  <c r="A97" i="1" s="1"/>
  <c r="A98" i="1" s="1"/>
  <c r="A99" i="1" s="1"/>
  <c r="A100" i="1" s="1"/>
  <c r="A101" i="1" s="1"/>
  <c r="A102" i="1" s="1"/>
  <c r="A104" i="1" s="1"/>
  <c r="A105" i="1" s="1"/>
  <c r="A106" i="1" s="1"/>
  <c r="F334" i="1"/>
  <c r="F354" i="1"/>
  <c r="F355" i="1"/>
  <c r="F356" i="1"/>
  <c r="F357" i="1"/>
  <c r="F358" i="1"/>
  <c r="F359" i="1"/>
  <c r="F360" i="1"/>
  <c r="F361" i="1"/>
  <c r="F362" i="1"/>
  <c r="F363" i="1"/>
  <c r="F364" i="1"/>
  <c r="F366" i="1"/>
  <c r="F367" i="1"/>
  <c r="F349" i="1"/>
  <c r="F348" i="1"/>
  <c r="F347" i="1"/>
  <c r="F346" i="1"/>
  <c r="F345" i="1"/>
  <c r="F344" i="1"/>
  <c r="F343" i="1"/>
  <c r="F342" i="1"/>
  <c r="F341" i="1"/>
  <c r="F340" i="1"/>
  <c r="F339" i="1"/>
  <c r="F338" i="1"/>
  <c r="F336" i="1"/>
  <c r="F335" i="1"/>
  <c r="F332" i="1"/>
  <c r="F331" i="1"/>
  <c r="F330" i="1"/>
  <c r="F329" i="1"/>
  <c r="F328" i="1"/>
  <c r="F327" i="1"/>
  <c r="F326" i="1"/>
  <c r="F324" i="1"/>
  <c r="F323" i="1"/>
  <c r="F322" i="1"/>
  <c r="F321" i="1"/>
  <c r="F320" i="1"/>
  <c r="F319" i="1"/>
  <c r="F316" i="1"/>
  <c r="F315" i="1"/>
  <c r="F314" i="1"/>
  <c r="F313" i="1"/>
  <c r="F312" i="1"/>
  <c r="F311" i="1"/>
  <c r="F310" i="1"/>
  <c r="F302" i="1"/>
  <c r="F303" i="1"/>
  <c r="F304" i="1"/>
  <c r="F305" i="1"/>
  <c r="F306" i="1"/>
  <c r="F307" i="1"/>
  <c r="F308" i="1"/>
  <c r="F309" i="1"/>
  <c r="F317" i="1"/>
  <c r="F301" i="1"/>
  <c r="F300" i="1"/>
  <c r="F299" i="1"/>
  <c r="F298" i="1"/>
  <c r="F297" i="1"/>
  <c r="F296" i="1"/>
  <c r="F295" i="1"/>
  <c r="F294" i="1"/>
  <c r="F293" i="1"/>
  <c r="F292" i="1"/>
  <c r="F291" i="1"/>
  <c r="F290" i="1" l="1"/>
  <c r="F289" i="1"/>
  <c r="F288" i="1"/>
  <c r="F287" i="1"/>
  <c r="F286" i="1"/>
  <c r="F285" i="1"/>
  <c r="F284" i="1"/>
  <c r="F283" i="1"/>
  <c r="F279" i="1"/>
  <c r="F278" i="1"/>
  <c r="F276" i="1"/>
  <c r="F275" i="1"/>
  <c r="F274" i="1"/>
  <c r="F272" i="1"/>
  <c r="F271" i="1"/>
  <c r="F270" i="1"/>
  <c r="F268" i="1"/>
  <c r="F267" i="1"/>
  <c r="F265" i="1"/>
  <c r="F264" i="1"/>
  <c r="F263" i="1"/>
  <c r="F262" i="1"/>
  <c r="F261" i="1"/>
  <c r="F260" i="1"/>
  <c r="F259" i="1"/>
  <c r="F258" i="1"/>
  <c r="F256" i="1"/>
  <c r="F255" i="1"/>
  <c r="F254" i="1"/>
  <c r="F253" i="1"/>
  <c r="F252" i="1"/>
  <c r="F251" i="1"/>
  <c r="F250" i="1"/>
  <c r="F249" i="1"/>
  <c r="F248" i="1"/>
  <c r="F247" i="1"/>
  <c r="F246" i="1"/>
  <c r="F245" i="1"/>
  <c r="F244" i="1"/>
  <c r="F242" i="1"/>
  <c r="F241" i="1"/>
  <c r="F240" i="1"/>
  <c r="F239" i="1"/>
  <c r="F238" i="1"/>
  <c r="F237" i="1"/>
  <c r="F236" i="1"/>
  <c r="F235" i="1"/>
  <c r="F234" i="1"/>
  <c r="F233" i="1"/>
  <c r="F231" i="1"/>
  <c r="F230" i="1"/>
  <c r="F229" i="1"/>
  <c r="F228" i="1"/>
  <c r="F227" i="1"/>
  <c r="F226" i="1"/>
  <c r="F225" i="1"/>
  <c r="F224" i="1"/>
  <c r="F223" i="1"/>
  <c r="F222" i="1"/>
  <c r="F217" i="1"/>
  <c r="F216" i="1"/>
  <c r="F215" i="1"/>
  <c r="F214" i="1"/>
  <c r="F213" i="1"/>
  <c r="F212" i="1"/>
  <c r="F211" i="1"/>
  <c r="F210" i="1"/>
  <c r="F209" i="1"/>
  <c r="F208" i="1"/>
  <c r="F207" i="1"/>
  <c r="F206" i="1"/>
  <c r="F205" i="1"/>
  <c r="F204" i="1"/>
  <c r="F203" i="1"/>
  <c r="F202" i="1"/>
  <c r="F201" i="1"/>
  <c r="F200" i="1"/>
  <c r="F197" i="1"/>
  <c r="F196" i="1"/>
  <c r="F195" i="1"/>
  <c r="F194" i="1"/>
  <c r="F193" i="1"/>
  <c r="F192" i="1"/>
  <c r="F191" i="1"/>
  <c r="F190" i="1"/>
  <c r="F189" i="1"/>
  <c r="F188" i="1"/>
  <c r="F187" i="1"/>
  <c r="F186" i="1"/>
  <c r="F185" i="1"/>
  <c r="F184" i="1"/>
  <c r="F183" i="1"/>
  <c r="F182" i="1"/>
  <c r="F181" i="1"/>
  <c r="F180" i="1"/>
  <c r="F178" i="1"/>
  <c r="F176" i="1"/>
  <c r="F175" i="1"/>
  <c r="F174" i="1"/>
  <c r="D173" i="1"/>
  <c r="F173" i="1" s="1"/>
  <c r="F172" i="1"/>
  <c r="F171" i="1"/>
  <c r="F170" i="1"/>
  <c r="F169" i="1"/>
  <c r="F168" i="1"/>
  <c r="D167" i="1"/>
  <c r="F167" i="1" s="1"/>
  <c r="F166" i="1"/>
  <c r="F165" i="1"/>
  <c r="F164" i="1"/>
  <c r="F163" i="1"/>
  <c r="F162" i="1"/>
  <c r="F161" i="1"/>
  <c r="D160" i="1"/>
  <c r="F160" i="1" s="1"/>
  <c r="D159" i="1"/>
  <c r="F159" i="1" s="1"/>
  <c r="D158" i="1"/>
  <c r="F158" i="1" s="1"/>
  <c r="F157" i="1"/>
  <c r="D156" i="1"/>
  <c r="F156" i="1" s="1"/>
  <c r="F152" i="1"/>
  <c r="F151" i="1"/>
  <c r="F150" i="1"/>
  <c r="F149" i="1"/>
  <c r="F148" i="1"/>
  <c r="F147" i="1"/>
  <c r="F146" i="1"/>
  <c r="F144" i="1"/>
  <c r="F143" i="1"/>
  <c r="F142" i="1"/>
  <c r="F141" i="1"/>
  <c r="F139" i="1"/>
  <c r="D137" i="1"/>
  <c r="F137" i="1" s="1"/>
  <c r="F135" i="1"/>
  <c r="F134" i="1"/>
  <c r="F132" i="1"/>
  <c r="F131" i="1"/>
  <c r="F130" i="1"/>
  <c r="F129" i="1"/>
  <c r="F128" i="1"/>
  <c r="F127" i="1"/>
  <c r="F126" i="1"/>
  <c r="F125" i="1"/>
  <c r="F123" i="1"/>
  <c r="F122" i="1"/>
  <c r="F121" i="1"/>
  <c r="F119" i="1"/>
  <c r="F117" i="1"/>
  <c r="F116" i="1"/>
  <c r="F115" i="1"/>
  <c r="F114" i="1"/>
  <c r="F113" i="1"/>
  <c r="F111" i="1"/>
  <c r="F109" i="1"/>
  <c r="F108" i="1"/>
  <c r="F107" i="1"/>
  <c r="F106" i="1"/>
  <c r="F105" i="1"/>
  <c r="A107" i="1"/>
  <c r="A108" i="1" s="1"/>
  <c r="A109" i="1" s="1"/>
  <c r="A111" i="1" s="1"/>
  <c r="A113" i="1" s="1"/>
  <c r="A114" i="1" s="1"/>
  <c r="A115" i="1" s="1"/>
  <c r="A116" i="1" s="1"/>
  <c r="A117" i="1" s="1"/>
  <c r="A119" i="1" s="1"/>
  <c r="A121" i="1" s="1"/>
  <c r="A122" i="1" s="1"/>
  <c r="A123" i="1" s="1"/>
  <c r="A125" i="1" s="1"/>
  <c r="A126" i="1" s="1"/>
  <c r="A127" i="1" s="1"/>
  <c r="A128" i="1" s="1"/>
  <c r="A129" i="1" s="1"/>
  <c r="A130" i="1" s="1"/>
  <c r="A131" i="1" s="1"/>
  <c r="A132" i="1" s="1"/>
  <c r="A134" i="1" s="1"/>
  <c r="A135" i="1" s="1"/>
  <c r="A137" i="1" s="1"/>
  <c r="A139" i="1" s="1"/>
  <c r="A141" i="1" s="1"/>
  <c r="A142" i="1" s="1"/>
  <c r="A143" i="1" s="1"/>
  <c r="A144" i="1" s="1"/>
  <c r="A146" i="1" s="1"/>
  <c r="A147" i="1" s="1"/>
  <c r="A148" i="1" s="1"/>
  <c r="A149" i="1" s="1"/>
  <c r="A150" i="1" s="1"/>
  <c r="A151" i="1" s="1"/>
  <c r="A152" i="1" s="1"/>
  <c r="A156" i="1" s="1"/>
  <c r="A157" i="1" s="1"/>
  <c r="A158" i="1" s="1"/>
  <c r="A159" i="1" s="1"/>
  <c r="A160" i="1" s="1"/>
  <c r="A161" i="1" s="1"/>
  <c r="A162" i="1" s="1"/>
  <c r="A163" i="1" s="1"/>
  <c r="A164" i="1" s="1"/>
  <c r="A165" i="1" s="1"/>
  <c r="A166" i="1" s="1"/>
  <c r="A167" i="1" s="1"/>
  <c r="A168" i="1" s="1"/>
  <c r="A169" i="1" s="1"/>
  <c r="A170" i="1" s="1"/>
  <c r="A171" i="1" s="1"/>
  <c r="A172" i="1" s="1"/>
  <c r="A173" i="1" s="1"/>
  <c r="A174" i="1" s="1"/>
  <c r="F104" i="1"/>
  <c r="F102" i="1"/>
  <c r="F101" i="1"/>
  <c r="F100" i="1"/>
  <c r="F99" i="1"/>
  <c r="F98" i="1"/>
  <c r="F97" i="1"/>
  <c r="F95" i="1"/>
  <c r="F94" i="1"/>
  <c r="F90" i="1"/>
  <c r="F89" i="1"/>
  <c r="F87" i="1"/>
  <c r="F86" i="1"/>
  <c r="F85" i="1"/>
  <c r="F84" i="1"/>
  <c r="F83" i="1"/>
  <c r="F82" i="1"/>
  <c r="F81" i="1"/>
  <c r="F80" i="1"/>
  <c r="F79" i="1"/>
  <c r="F78" i="1"/>
  <c r="F77" i="1"/>
  <c r="F75" i="1"/>
  <c r="F74" i="1"/>
  <c r="F73" i="1"/>
  <c r="F72" i="1"/>
  <c r="F71" i="1"/>
  <c r="F70" i="1"/>
  <c r="F69" i="1"/>
  <c r="F68" i="1"/>
  <c r="F67" i="1"/>
  <c r="F66" i="1"/>
  <c r="F65" i="1"/>
  <c r="F64" i="1"/>
  <c r="F63" i="1"/>
  <c r="F62" i="1"/>
  <c r="F60" i="1"/>
  <c r="F59" i="1"/>
  <c r="F58" i="1"/>
  <c r="D57" i="1"/>
  <c r="F57" i="1" s="1"/>
  <c r="F56" i="1"/>
  <c r="F55" i="1"/>
  <c r="F54" i="1"/>
  <c r="F52" i="1"/>
  <c r="F51" i="1"/>
  <c r="D50" i="1"/>
  <c r="F50" i="1" s="1"/>
  <c r="D49" i="1"/>
  <c r="F49" i="1" s="1"/>
  <c r="F46" i="1"/>
  <c r="D45" i="1"/>
  <c r="F45" i="1" s="1"/>
  <c r="F44" i="1"/>
  <c r="F43" i="1"/>
  <c r="F41" i="1"/>
  <c r="F40" i="1"/>
  <c r="F38" i="1"/>
  <c r="F37" i="1"/>
  <c r="F35" i="1"/>
  <c r="F34" i="1"/>
  <c r="F33" i="1"/>
  <c r="F32" i="1"/>
  <c r="D31" i="1"/>
  <c r="F31" i="1" s="1"/>
  <c r="D30" i="1"/>
  <c r="F30" i="1" s="1"/>
  <c r="F29" i="1"/>
  <c r="F28" i="1"/>
  <c r="D27" i="1"/>
  <c r="F27" i="1" s="1"/>
  <c r="F26" i="1"/>
  <c r="D25" i="1"/>
  <c r="F25" i="1" s="1"/>
  <c r="F24" i="1"/>
  <c r="F23" i="1"/>
  <c r="F22" i="1"/>
  <c r="F21" i="1"/>
  <c r="F20" i="1"/>
  <c r="D19" i="1"/>
  <c r="F19" i="1" s="1"/>
  <c r="F17" i="1"/>
  <c r="F15" i="1"/>
  <c r="D14" i="1"/>
  <c r="F14" i="1" s="1"/>
  <c r="F13" i="1"/>
  <c r="D12" i="1"/>
  <c r="F12" i="1" s="1"/>
  <c r="F11" i="1"/>
  <c r="F153" i="1" l="1"/>
  <c r="E14" i="3" s="1"/>
  <c r="F198" i="1"/>
  <c r="E17" i="3" s="1"/>
  <c r="F378" i="1"/>
  <c r="E26" i="3" s="1"/>
  <c r="A175" i="1"/>
  <c r="F91" i="1"/>
  <c r="E11" i="3" s="1"/>
  <c r="F219" i="1"/>
  <c r="E20" i="3" s="1"/>
  <c r="F280" i="1"/>
  <c r="E23" i="3" s="1"/>
  <c r="A176" i="1" l="1"/>
  <c r="A177" i="1" s="1"/>
  <c r="A178" i="1" s="1"/>
  <c r="A180" i="1" s="1"/>
  <c r="A181" i="1" s="1"/>
  <c r="A182" i="1" s="1"/>
  <c r="A183" i="1" s="1"/>
  <c r="A184" i="1" s="1"/>
  <c r="A185" i="1" s="1"/>
  <c r="A186" i="1" s="1"/>
  <c r="A187" i="1" s="1"/>
  <c r="A188" i="1" s="1"/>
  <c r="A189" i="1" s="1"/>
  <c r="A190" i="1" s="1"/>
  <c r="A191" i="1" s="1"/>
  <c r="A192" i="1" s="1"/>
  <c r="A193" i="1" s="1"/>
  <c r="A194" i="1" s="1"/>
  <c r="A195" i="1" s="1"/>
  <c r="A196" i="1" s="1"/>
  <c r="A197" i="1" s="1"/>
  <c r="A200" i="1" s="1"/>
  <c r="A201" i="1" s="1"/>
  <c r="A202" i="1" s="1"/>
  <c r="A203" i="1" s="1"/>
  <c r="A204" i="1" s="1"/>
  <c r="A205" i="1" s="1"/>
  <c r="A206" i="1" s="1"/>
  <c r="A207" i="1" s="1"/>
  <c r="A208" i="1" s="1"/>
  <c r="A209" i="1" s="1"/>
  <c r="A210" i="1" s="1"/>
  <c r="A211" i="1" s="1"/>
  <c r="A212" i="1" s="1"/>
  <c r="A213" i="1" s="1"/>
  <c r="A214" i="1" s="1"/>
  <c r="A215" i="1" s="1"/>
  <c r="A216" i="1" s="1"/>
  <c r="A217" i="1" s="1"/>
  <c r="A222" i="1" s="1"/>
  <c r="A223" i="1" s="1"/>
  <c r="A224" i="1" s="1"/>
  <c r="A225" i="1" s="1"/>
  <c r="A226" i="1" s="1"/>
  <c r="A227" i="1" s="1"/>
  <c r="A228" i="1" s="1"/>
  <c r="A229" i="1" s="1"/>
  <c r="A230" i="1" s="1"/>
  <c r="A231" i="1" s="1"/>
  <c r="A233" i="1" s="1"/>
  <c r="A234" i="1" s="1"/>
  <c r="A235" i="1" s="1"/>
  <c r="A236" i="1" s="1"/>
  <c r="A237" i="1" s="1"/>
  <c r="A238" i="1" s="1"/>
  <c r="A239" i="1" s="1"/>
  <c r="A240" i="1" s="1"/>
  <c r="A241" i="1" s="1"/>
  <c r="A242" i="1" s="1"/>
  <c r="A244" i="1" s="1"/>
  <c r="A245" i="1" s="1"/>
  <c r="A246" i="1" s="1"/>
  <c r="A247" i="1" s="1"/>
  <c r="A248" i="1" s="1"/>
  <c r="A249" i="1" s="1"/>
  <c r="A250" i="1" s="1"/>
  <c r="A251" i="1" s="1"/>
  <c r="A252" i="1" s="1"/>
  <c r="A253" i="1" s="1"/>
  <c r="A254" i="1" s="1"/>
  <c r="A255" i="1" s="1"/>
  <c r="A256" i="1" s="1"/>
  <c r="A258" i="1" s="1"/>
  <c r="A259" i="1" s="1"/>
  <c r="A260" i="1" s="1"/>
  <c r="A261" i="1" s="1"/>
  <c r="A262" i="1" s="1"/>
  <c r="A263" i="1" s="1"/>
  <c r="A264" i="1" s="1"/>
  <c r="A265" i="1" s="1"/>
  <c r="A267" i="1" s="1"/>
  <c r="A268" i="1" s="1"/>
  <c r="A270" i="1" s="1"/>
  <c r="A271" i="1" s="1"/>
  <c r="A272" i="1" s="1"/>
  <c r="A274" i="1" s="1"/>
  <c r="A275" i="1" s="1"/>
  <c r="A276" i="1" s="1"/>
  <c r="A278" i="1" s="1"/>
  <c r="A279"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2" i="1" s="1"/>
  <c r="A313" i="1" s="1"/>
  <c r="A314" i="1" s="1"/>
  <c r="A315" i="1" s="1"/>
  <c r="A316" i="1" s="1"/>
  <c r="A317" i="1" s="1"/>
  <c r="A319" i="1" s="1"/>
  <c r="A320" i="1" s="1"/>
  <c r="A321" i="1" s="1"/>
  <c r="A322" i="1" s="1"/>
  <c r="A323" i="1" s="1"/>
  <c r="A324" i="1" s="1"/>
  <c r="A326" i="1" s="1"/>
  <c r="A327" i="1" s="1"/>
  <c r="A328" i="1" s="1"/>
  <c r="A329" i="1" s="1"/>
  <c r="A330" i="1" s="1"/>
  <c r="A331" i="1" s="1"/>
  <c r="A332" i="1" s="1"/>
  <c r="A334" i="1" s="1"/>
  <c r="A335" i="1" s="1"/>
  <c r="A336" i="1" s="1"/>
  <c r="A338" i="1" s="1"/>
  <c r="A339" i="1" s="1"/>
  <c r="A340" i="1" s="1"/>
  <c r="A341" i="1" s="1"/>
  <c r="A342" i="1" s="1"/>
  <c r="A343" i="1" s="1"/>
  <c r="A344" i="1" s="1"/>
  <c r="A345" i="1" s="1"/>
  <c r="A346" i="1" s="1"/>
  <c r="A347" i="1" s="1"/>
  <c r="A348" i="1" s="1"/>
  <c r="A349" i="1" s="1"/>
  <c r="A350" i="1" s="1"/>
  <c r="A351" i="1" s="1"/>
  <c r="A354" i="1" s="1"/>
  <c r="A355" i="1" s="1"/>
  <c r="A356" i="1" s="1"/>
  <c r="A357" i="1" s="1"/>
  <c r="A358" i="1" s="1"/>
  <c r="A359" i="1" s="1"/>
  <c r="A360" i="1" s="1"/>
  <c r="A361" i="1" s="1"/>
  <c r="A362" i="1" s="1"/>
  <c r="A363" i="1" s="1"/>
  <c r="A364" i="1" s="1"/>
  <c r="A365" i="1" s="1"/>
  <c r="A366" i="1" s="1"/>
  <c r="A367" i="1" s="1"/>
  <c r="A368" i="1" s="1"/>
  <c r="A369" i="1" s="1"/>
  <c r="A370" i="1" s="1"/>
  <c r="A371" i="1" s="1"/>
  <c r="A372" i="1" s="1"/>
  <c r="F380" i="1"/>
  <c r="F381" i="1" s="1"/>
  <c r="F382" i="1" s="1"/>
  <c r="E29" i="3"/>
  <c r="E30" i="3" s="1"/>
  <c r="E31" i="3" s="1"/>
  <c r="A375" i="1" l="1"/>
  <c r="A373" i="1"/>
  <c r="A374" i="1" s="1"/>
</calcChain>
</file>

<file path=xl/sharedStrings.xml><?xml version="1.0" encoding="utf-8"?>
<sst xmlns="http://schemas.openxmlformats.org/spreadsheetml/2006/main" count="759" uniqueCount="442">
  <si>
    <r>
      <rPr>
        <b/>
        <sz val="8"/>
        <rFont val="Arial Narrow"/>
        <family val="2"/>
      </rPr>
      <t>GOBIERNO DEL ESTADO DE BAJA CALIFORNIA SUR</t>
    </r>
  </si>
  <si>
    <r>
      <rPr>
        <b/>
        <sz val="8"/>
        <rFont val="Arial Narrow"/>
        <family val="2"/>
      </rPr>
      <t>SECRETARIA DE PLANEACIÓN URBANA, INFRAESTRUCTURA Y MOVILIDAD</t>
    </r>
  </si>
  <si>
    <r>
      <rPr>
        <b/>
        <sz val="8"/>
        <rFont val="Arial Narrow"/>
        <family val="2"/>
      </rPr>
      <t>DIRECCIÓN DE OBRAS PUBLICAS</t>
    </r>
  </si>
  <si>
    <r>
      <rPr>
        <sz val="7"/>
        <rFont val="Arial Narrow"/>
        <family val="2"/>
      </rPr>
      <t>OBRA:</t>
    </r>
  </si>
  <si>
    <r>
      <rPr>
        <b/>
        <sz val="7"/>
        <rFont val="Arial Narrow"/>
        <family val="2"/>
      </rPr>
      <t>MUSEO DE ARTE DE LA CIUDAD, EN LA PAZ BAJA CALIFORNIA SUR.</t>
    </r>
  </si>
  <si>
    <r>
      <rPr>
        <sz val="7"/>
        <rFont val="Arial Narrow"/>
        <family val="2"/>
      </rPr>
      <t>UBICACIÓN:</t>
    </r>
  </si>
  <si>
    <r>
      <rPr>
        <b/>
        <sz val="7"/>
        <rFont val="Arial Narrow"/>
        <family val="2"/>
      </rPr>
      <t>LA PAZ</t>
    </r>
  </si>
  <si>
    <r>
      <rPr>
        <sz val="7"/>
        <rFont val="Arial Narrow"/>
        <family val="2"/>
      </rPr>
      <t>MUNICIPIO:</t>
    </r>
  </si>
  <si>
    <r>
      <rPr>
        <b/>
        <sz val="7"/>
        <rFont val="Arial Narrow"/>
        <family val="2"/>
      </rPr>
      <t>LA PAZ, B.C.S.</t>
    </r>
  </si>
  <si>
    <r>
      <rPr>
        <b/>
        <sz val="8"/>
        <color rgb="FFFFFFFF"/>
        <rFont val="Arial Narrow"/>
        <family val="2"/>
      </rPr>
      <t>CLAVE</t>
    </r>
  </si>
  <si>
    <r>
      <rPr>
        <b/>
        <sz val="8"/>
        <color rgb="FFFFFFFF"/>
        <rFont val="Arial Narrow"/>
        <family val="2"/>
      </rPr>
      <t>CONCEPTO</t>
    </r>
  </si>
  <si>
    <r>
      <rPr>
        <b/>
        <sz val="8"/>
        <color rgb="FFFFFFFF"/>
        <rFont val="Arial Narrow"/>
        <family val="2"/>
      </rPr>
      <t>UNIDAD</t>
    </r>
  </si>
  <si>
    <r>
      <rPr>
        <b/>
        <sz val="8"/>
        <color rgb="FFFFFFFF"/>
        <rFont val="Arial Narrow"/>
        <family val="2"/>
      </rPr>
      <t>CANTIDAD</t>
    </r>
  </si>
  <si>
    <r>
      <rPr>
        <b/>
        <sz val="8"/>
        <color rgb="FFFFFFFF"/>
        <rFont val="Arial Narrow"/>
        <family val="2"/>
      </rPr>
      <t xml:space="preserve">PRECIO
</t>
    </r>
    <r>
      <rPr>
        <b/>
        <sz val="8"/>
        <color rgb="FFFFFFFF"/>
        <rFont val="Arial Narrow"/>
        <family val="2"/>
      </rPr>
      <t>UNITARIO</t>
    </r>
  </si>
  <si>
    <r>
      <rPr>
        <b/>
        <sz val="8"/>
        <color rgb="FFFFFFFF"/>
        <rFont val="Arial Narrow"/>
        <family val="2"/>
      </rPr>
      <t>IMPORTE</t>
    </r>
  </si>
  <si>
    <r>
      <rPr>
        <b/>
        <sz val="8"/>
        <color rgb="FFFFFFFF"/>
        <rFont val="Arial Narrow"/>
        <family val="2"/>
      </rPr>
      <t>I.-</t>
    </r>
  </si>
  <si>
    <r>
      <rPr>
        <b/>
        <sz val="8"/>
        <color rgb="FFFFFFFF"/>
        <rFont val="Arial Narrow"/>
        <family val="2"/>
      </rPr>
      <t>OBRA CIVIL COMPLEMENTARIA INTERIOR</t>
    </r>
  </si>
  <si>
    <r>
      <rPr>
        <b/>
        <sz val="7"/>
        <color rgb="FF0E233D"/>
        <rFont val="Arial Narrow"/>
        <family val="2"/>
      </rPr>
      <t>PRELIMINARES</t>
    </r>
  </si>
  <si>
    <r>
      <rPr>
        <sz val="7"/>
        <rFont val="Arial Narrow"/>
        <family val="2"/>
      </rPr>
      <t>M3</t>
    </r>
  </si>
  <si>
    <r>
      <rPr>
        <sz val="7"/>
        <rFont val="Arial Narrow"/>
        <family val="2"/>
      </rPr>
      <t>M2</t>
    </r>
  </si>
  <si>
    <r>
      <rPr>
        <b/>
        <sz val="7"/>
        <color rgb="FF0E233D"/>
        <rFont val="Arial Narrow"/>
        <family val="2"/>
      </rPr>
      <t>ALBAÑILERIA</t>
    </r>
  </si>
  <si>
    <r>
      <rPr>
        <sz val="7"/>
        <rFont val="Arial Narrow"/>
        <family val="2"/>
      </rPr>
      <t xml:space="preserve">DALA DE DESPLANTE PARA CIMENTACION (DES-2)  DE 40 X 20 ARMADA CON 4 VARILLA #5,  CON  ESTRIBOS  #3  @  20CM,  INCLUYE:  CONCRETO  F´C=250KG/CM2,  CIMBRADO, DESCIMBRADO,  VIBRADO,  CORTES,  ANDAMIOS, SOLDADURA,  NIVELACIÓN, DOBLECES, EQUIPO, MATERIAL, HERRAMIENTA Y MANO DE OBRA </t>
    </r>
    <r>
      <rPr>
        <b/>
        <sz val="7"/>
        <rFont val="Arial Narrow"/>
        <family val="2"/>
      </rPr>
      <t>(CIMENTACION DEL MURO PARA RAMPA)</t>
    </r>
  </si>
  <si>
    <r>
      <rPr>
        <sz val="7"/>
        <rFont val="Arial Narrow"/>
        <family val="2"/>
      </rPr>
      <t>ML</t>
    </r>
  </si>
  <si>
    <r>
      <rPr>
        <b/>
        <sz val="7"/>
        <rFont val="Arial Narrow"/>
        <family val="2"/>
      </rPr>
      <t>PLANTILLA   DE   5   CMS</t>
    </r>
    <r>
      <rPr>
        <sz val="7"/>
        <rFont val="Arial Narrow"/>
        <family val="2"/>
      </rPr>
      <t>.   DE   ESPESOR   DE   CONCRETO   F'C=100   KG/CM2,   INCLUYE: TENDIDO,  ACABADO   APALILLADO,  ACARREOS  INTERNOS  DE  MATERIALES,  EQUIPO, HERRAMIENTA, MATERIAL Y MANO DE OBRA</t>
    </r>
  </si>
  <si>
    <t>ML</t>
  </si>
  <si>
    <r>
      <t xml:space="preserve">FIRME DE  CONCRETO  DE  10  CMS.  DE  ESPESOR,  CON  RESISTENCIA  F'C=250  KG/CM2, INCLUYE:   PARRILLA   CON   VAR   3/8   @   20CM   EN   AMBAS   DIRECCIONES,   TENDIDO, VIBRADO, CURADO,  CIMBRA, ACABADO  FINAL PARA RECIBIR VITROPISO,  ACARREOS  INTERNOS  DE  MATERIALES,  MATERIAL,  EQUIPO,  MANO  DE OBRA,   EJECUCIÓN    A   SATISFACCIÓN   DE   SUPERVISIÓN.   </t>
    </r>
    <r>
      <rPr>
        <b/>
        <sz val="7"/>
        <rFont val="Arial Narrow"/>
        <family val="2"/>
      </rPr>
      <t>(AREA   DE   EXPOSICION   Y BAÑOS)</t>
    </r>
  </si>
  <si>
    <t>APLANADO  EN  MURO  CON  YESO,  INCLUYE; CARDEADO DE MURO, ADHESIVO PARA TRANSICION Y CARGO  DIRECTO  POR  EL  COSTO  DE  LOS MATERIALES  QUE  INTERVENGAN,  FLETE  A  OBRA,  DESPERDICIO,  ACARREO  HASTA  EL LUGAR DE SU UTILIZACIÓN,  PICADO DE  LAS ÁREAS  DE CONCRETO,  ELABORACIÓN  DE MORTERO,  MAESTREADO,  PERFILADO,  REMATES,  LIMPIEZA  Y  RETIRO  DE  SOBRANTES FUERA     DE     OBRA,     EQUIPO     DE     SEGURIDAD,     INSTALACIONES     ESPECÍFICAS, DEPRECIACIÓN   Y  DEMÁS   DERIVADOS   DEL   USO  DE   HERRAMIENTA   Y   EQUIPO,   EN
CUALQUIER NIVEL</t>
  </si>
  <si>
    <t>m2</t>
  </si>
  <si>
    <r>
      <rPr>
        <sz val="7"/>
        <rFont val="Arial Narrow"/>
        <family val="2"/>
      </rPr>
      <t xml:space="preserve">SUMINISTRO  Y  COLOCACION  DE  LOSA  DE  CONCRETO  DE  12  CMS.  DE  ESPESOR,  CON RESISTENCIA  F'C=250  KG/CM2,  INCLUYE:  PARRILLA  CON  VAR  #3  @  15CM  EN  AMBAS DIRECCIONES,  TENDIDO,  VIBRADO,  CURADO,  CIMBRA,  ACABADO  FINAL  PULIDO  CON EQUIPO   MECANICO   (LLANA   MECANICA),   ACARREOS   INTERNOS   DE   MATERIALES, MATERIAL,  EQUIPO,  MANO  DE  OBRA,  EJECUCIÓN   A  SATISFACCIÓN  DE  SUPERVISIÓN.
</t>
    </r>
    <r>
      <rPr>
        <b/>
        <sz val="7"/>
        <rFont val="Arial Narrow"/>
        <family val="2"/>
      </rPr>
      <t>(AREA DE BAÑOS)</t>
    </r>
  </si>
  <si>
    <t>CADENA DE CERRAMIENTO DE 20 X 20 ARMADA CON 4 VARILLA #3, CON ESTRIBOS #2 @ 20CM,   INCLUYE:   CONCRETO   F´C=200KG/CM2,   CIMBRADO,   DESCIMBRADO,   VIBRADO, CORTES,   ANDAMIOS,   SOLDADURA,   NIVELACIÓN,   DOBLECES,    EQUIPO,   MATERIAL, HERRAMIENTA Y MANO DE OBRA</t>
  </si>
  <si>
    <r>
      <rPr>
        <sz val="7"/>
        <rFont val="Arial Narrow"/>
        <family val="2"/>
      </rPr>
      <t xml:space="preserve">DALA DE DESPLANTE PARA CIMENTACION (DES-1)  DE 40 X 20 ARMADA CON 4 VARILLA #4,  CON  ESTRIBOS  #3  @  20CM,  INCLUYE:  CONCRETO  F´C=250KG/CM2,  CIMBRADO, DESCIMBRADO,  VIBRADO,  CORTES,  ANDAMIOS, SOLDADURA,  NIVELACIÓN, DOBLECES, EQUIPO, MATERIAL, HERRAMIENTA Y MANO DE OBRA </t>
    </r>
    <r>
      <rPr>
        <b/>
        <sz val="7"/>
        <rFont val="Arial Narrow"/>
        <family val="2"/>
      </rPr>
      <t>(CIMENTACION BAÑOS)</t>
    </r>
  </si>
  <si>
    <r>
      <rPr>
        <sz val="7"/>
        <rFont val="Arial Narrow"/>
        <family val="2"/>
      </rPr>
      <t>PZA</t>
    </r>
  </si>
  <si>
    <r>
      <rPr>
        <b/>
        <sz val="7"/>
        <color rgb="FF0E233D"/>
        <rFont val="Arial Narrow"/>
        <family val="2"/>
      </rPr>
      <t>ESTRUCTURA</t>
    </r>
  </si>
  <si>
    <r>
      <rPr>
        <sz val="7"/>
        <rFont val="Arial Narrow"/>
        <family val="2"/>
      </rPr>
      <t>KG</t>
    </r>
  </si>
  <si>
    <r>
      <rPr>
        <b/>
        <sz val="7"/>
        <color rgb="FF0E233D"/>
        <rFont val="Arial Narrow"/>
        <family val="2"/>
      </rPr>
      <t>ACABADOS</t>
    </r>
  </si>
  <si>
    <r>
      <t xml:space="preserve">SUMINISTRO  Y  COLOCACIÓN  DE  ENCHAPE  DE  PIEDRA  </t>
    </r>
    <r>
      <rPr>
        <b/>
        <sz val="7"/>
        <rFont val="Arial Narrow"/>
        <family val="2"/>
      </rPr>
      <t xml:space="preserve">CANTERA  ROSA  </t>
    </r>
    <r>
      <rPr>
        <sz val="7"/>
        <rFont val="Arial Narrow"/>
        <family val="2"/>
      </rPr>
      <t xml:space="preserve">DE  2"  DE ESPESOR  PARA  JARDINERAS  PEGADA  CON  MORTERO  CEMENTO  ARENA  PROP  1:4 ACABADO  CERADO  CON  JUNTAS  A  HUESO,  INCLUYE:  CORTE  CON  DISCO,  ACARREO DENTRO  DE  LA  OBRA,  MANO  DE  OBRA,  LIMPIEZA  DEL  AREA  DONDE  COLOCARA  LA PIEDRA, MORTERO, CEMENTO, ARENA, ANDAMIOS, HERRAMIENTA, DETALLES DE FILOS
</t>
    </r>
    <r>
      <rPr>
        <sz val="7"/>
        <rFont val="Arial Narrow"/>
        <family val="2"/>
      </rPr>
      <t>DE MUERO, NIVELACIÓN Y PLOMO. (P.U.T.)</t>
    </r>
  </si>
  <si>
    <t>M2</t>
  </si>
  <si>
    <r>
      <t xml:space="preserve">SUMINISSTRO Y COLOCACION DE ZOCLO DE PORCELANATO CON BOQUILLA SIN ARENA DE 2 MM DE 10 CM COLOR GRIS MOD. BERLIN MCA. INTERCERAMIC. INCLUYE: MATERIAL, MANO DE OBRA, HERRAMIENTA Y EQUIPO PARA SU CORRECTA INSTALACION, RECORTES, ACARREO DENTRO Y FUERA DE LA OBRA, DETALLES EN FILOS, NIVELACION Y PLOMO. </t>
    </r>
    <r>
      <rPr>
        <b/>
        <sz val="7"/>
        <rFont val="Arial Narrow"/>
        <family val="2"/>
      </rPr>
      <t>(AREA DE EXPOSICION)</t>
    </r>
  </si>
  <si>
    <r>
      <t xml:space="preserve">SUMINISSTRO Y COLOCACION DE VITROPISO DE PORCELANATO CON BOQUILLA SIN ARENA DE 2 MM DE 60 X 60 CM COLOR GRIS MOD. BERLIN MCA. INTERCERAMIC. INCLUYE: MATERIAL, MANO DE OBRA, HERRAMIENTA Y EQUIPO PARA SU CORRECTA INSTALACION, RECORTES, ACARREO DENTRO Y FUERA DE LA OBRA, DETALLES EN FILOS, NIVELACION Y PLOMO. </t>
    </r>
    <r>
      <rPr>
        <b/>
        <sz val="7"/>
        <rFont val="Arial Narrow"/>
        <family val="2"/>
      </rPr>
      <t>(AREA DE BAÑOS)</t>
    </r>
  </si>
  <si>
    <r>
      <t xml:space="preserve">SUMINISSTRO Y COLOCACION DE AZULEJO DE PORCELANATO CON BOQUILLA SIN ARENA DE 2 MM DE 60 X 40 CM COLOR SMOKE PEI IV MOD. HABITAD MCA. INTERCERAMIC. INCLUYE: MATERIAL, MANO DE OBRA, HERRAMIENTA Y EQUIPO PARA SU CORRECTA INSTALACION, RECORTES, ACARREO DENTRO Y FUERA DE LA OBRA, DETALLES EN FILOS, NIVELACION Y PLOMO. </t>
    </r>
    <r>
      <rPr>
        <b/>
        <sz val="7"/>
        <rFont val="Arial Narrow"/>
        <family val="2"/>
      </rPr>
      <t>(AREA BAÑOS)</t>
    </r>
  </si>
  <si>
    <r>
      <rPr>
        <b/>
        <sz val="7"/>
        <color rgb="FF0E233D"/>
        <rFont val="Arial Narrow"/>
        <family val="2"/>
      </rPr>
      <t>CARPINTERIA, CANCELERIA Y HERRERIA</t>
    </r>
  </si>
  <si>
    <r>
      <rPr>
        <sz val="7"/>
        <rFont val="Arial Narrow"/>
        <family val="2"/>
      </rPr>
      <t xml:space="preserve">FABRICACIÓN  E  INSTALACIÓN  DE  </t>
    </r>
    <r>
      <rPr>
        <b/>
        <sz val="7"/>
        <rFont val="Arial Narrow"/>
        <family val="2"/>
      </rPr>
      <t xml:space="preserve">BARANDAL  DE  CRISTAL  </t>
    </r>
    <r>
      <rPr>
        <sz val="7"/>
        <rFont val="Arial Narrow"/>
        <family val="2"/>
      </rPr>
      <t xml:space="preserve">TEMPLADO  DE  9  MM  DE ESPESOR,  90 CMS DE  ALTO CON  POSTE TUBULAR  DE ACERO INOXIDABLE DE  2", CON HERRAJE      DE      ACERO      INOXIDABLE,INCLUYE:      SUMINISTRO      DEL      MATERIAL, HERRAMIENTA, EQUIPO,EQUIPO MENOR, DESPERDICIOS Y TODO LO NECESARIO PARA
</t>
    </r>
    <r>
      <rPr>
        <sz val="7"/>
        <rFont val="Arial Narrow"/>
        <family val="2"/>
      </rPr>
      <t>LA CORRECTA EJECUCIÓN DE LOS TRABAJOS.</t>
    </r>
  </si>
  <si>
    <r>
      <t xml:space="preserve">SUMINISTRO, INSTALACION Y COLOCACION DE PUERTA DE METAL ABATIBLE FORMADA POR  DOS PUERTAS DE 1.5 X 2.80 M (3.0 x 2.80M) TIPO   LOUVER A BASE DE PERFIL TUBULAR CON PERFILES ZINTRO CALIBRE 18, ACABADO CON PINTURA DE ESMALTE. INCLUYE: MATERIAL, MANO DE OBRA, HERRAMIENTA, EQUIPO, Y TODO LO NECESARIO PARA LA CORRECTA EJECUCION . </t>
    </r>
    <r>
      <rPr>
        <b/>
        <sz val="7"/>
        <color rgb="FF000000"/>
        <rFont val="Arial Narrow"/>
        <family val="2"/>
      </rPr>
      <t>(AREA DE PLANTA DE EMERGENCIA)</t>
    </r>
  </si>
  <si>
    <t>PZA</t>
  </si>
  <si>
    <r>
      <rPr>
        <b/>
        <sz val="7"/>
        <color rgb="FF0E233D"/>
        <rFont val="Arial Narrow"/>
        <family val="2"/>
      </rPr>
      <t>INSTALACIONES HIDROSANITARIAS</t>
    </r>
  </si>
  <si>
    <r>
      <rPr>
        <sz val="7"/>
        <rFont val="Arial Narrow"/>
        <family val="2"/>
      </rPr>
      <t>SAL</t>
    </r>
  </si>
  <si>
    <r>
      <rPr>
        <sz val="7"/>
        <rFont val="Arial Narrow"/>
        <family val="2"/>
      </rPr>
      <t xml:space="preserve">SALIDA SANITARIA   DE PVC  CED DE  DIAMETRO DE  </t>
    </r>
    <r>
      <rPr>
        <b/>
        <sz val="7"/>
        <rFont val="Arial Narrow"/>
        <family val="2"/>
      </rPr>
      <t xml:space="preserve">4" </t>
    </r>
    <r>
      <rPr>
        <sz val="7"/>
        <rFont val="Arial Narrow"/>
        <family val="2"/>
      </rPr>
      <t>INCLUYE:  MATERIAL Y  MANO DE OBRA, CONEXIONES, PRUEBAS, EQUIPO Y HERRAMIENTA MENOR, LIMPIEZA Y TODO LO NECESARIO PARA LA CORRECTA EJECUCION DE LOS TRABAJOS.</t>
    </r>
  </si>
  <si>
    <r>
      <t xml:space="preserve">SUMINISTRO  Y  COLOCACION  DE  </t>
    </r>
    <r>
      <rPr>
        <b/>
        <sz val="7"/>
        <rFont val="Arial Narrow"/>
        <family val="2"/>
      </rPr>
      <t xml:space="preserve">MINGITORIO  </t>
    </r>
    <r>
      <rPr>
        <sz val="7"/>
        <rFont val="Arial Narrow"/>
        <family val="2"/>
      </rPr>
      <t>PARA  FLUXOMETRO  MG  FERRY  (MG-1) FLUJO  TIPO  CASCADA  CERAMICA  DE  ALTO  BRILLO,  COLOR  BLANCO,  MARCA  HELVEX, INCLUYE:  FLUXOMETRO  DE  MANIJA   DE  PIE   ACABADO  CROMO,  MOD.  310-19,  MARCA HELVEX,  CONEXIONES,  SUJECION  Y  FIJACION,  MATERIAL,  MANO  DE  OBRA,  EQUIPO, HERRAMIENTA,  LIMPIEZA Y  TODO LO NECESARIO PARA  LA CORRECTA  EJECUCION DE LOS TRABAJOS</t>
    </r>
  </si>
  <si>
    <r>
      <rPr>
        <sz val="7"/>
        <rFont val="Arial Narrow"/>
        <family val="2"/>
      </rPr>
      <t xml:space="preserve">SUMINISTRO Y COLOCACION DE </t>
    </r>
    <r>
      <rPr>
        <b/>
        <sz val="7"/>
        <rFont val="Arial Narrow"/>
        <family val="2"/>
      </rPr>
      <t xml:space="preserve">SANITARIO   </t>
    </r>
    <r>
      <rPr>
        <sz val="7"/>
        <rFont val="Arial Narrow"/>
        <family val="2"/>
      </rPr>
      <t>PARA BAÑO MARCA AMERICAN STANDAR MODELO   CHAMPION  4  SKYLINE  RH  COLOR  BLANCO  DE  CERÁMICA  PORCELANIZADA CONSUMO  6  LITROS  O  MENOR  CONSUMO,  INCLUYE:  CONEXIONES  ,  TANQUE,  TAZA, ASIENTO    PLASTICO,    PIJAS    Y    ANILLO,    MATERIAL,    MANO    DE    OBRA,    EQUIPO, HERRAMIENTA,  LIMPIEZA Y  TODO LO NECESARIO PARA  LA CORRECTA  EJECUCION DE LOS TRABAJOS</t>
    </r>
  </si>
  <si>
    <r>
      <rPr>
        <sz val="7"/>
        <rFont val="Arial Narrow"/>
        <family val="2"/>
      </rPr>
      <t xml:space="preserve">SUMINISTRO  Y  COLOCACION  DE  </t>
    </r>
    <r>
      <rPr>
        <b/>
        <sz val="7"/>
        <rFont val="Arial Narrow"/>
        <family val="2"/>
      </rPr>
      <t>LAVABO  RECTANGULAR  BAJO  CUBIERTA   MODELO ESTUDIO  EN  COLOR  BLANCO</t>
    </r>
    <r>
      <rPr>
        <sz val="7"/>
        <rFont val="Arial Narrow"/>
        <family val="2"/>
      </rPr>
      <t>,  MARCA  AMERICAN  STANDAR,  INCLUYE:  CONEXIONES, EMPOTRAMIENTO,  LLAVE  MEZCLADORA  PARA  LAVABO  MOD.  TV.105  MARCA  HELVEX, MATERIAL, MANO DE OBRA, EQUIPO, HERRAMIENTA, LIMPIEZA Y TODO LO NECESARIO PARA LA CORRECTA EJECUCION DE LOS TRABAJOS</t>
    </r>
  </si>
  <si>
    <r>
      <rPr>
        <sz val="7"/>
        <rFont val="Arial Narrow"/>
        <family val="2"/>
      </rPr>
      <t xml:space="preserve">SUMINISTRO   E   INSTALACIÓN   DE   </t>
    </r>
    <r>
      <rPr>
        <b/>
        <sz val="7"/>
        <rFont val="Arial Narrow"/>
        <family val="2"/>
      </rPr>
      <t xml:space="preserve">DESPACHADOR   DE   PAPEL   HIGIENICO   </t>
    </r>
    <r>
      <rPr>
        <sz val="7"/>
        <rFont val="Arial Narrow"/>
        <family val="2"/>
      </rPr>
      <t>MARCA KYMBERLY    CLARCK    MODELO    JUMBO-ROLL-SR,    COLOR    GRIS    HUMO    O    SEGÚN ESPECIFICACIONES DE PROYECTO,  INCLUYE: MANO DE OBRA, EQUIPO, MATERIALES Y HERRAMIENTA   Y  TODO   LO  NECESARIO   PARA   LA   CORRECTA   EJECUCIÓN   DE  LOS TRABAJOS, P.U.O.T. (VER GUIAS MECÁNICAS)</t>
    </r>
  </si>
  <si>
    <r>
      <rPr>
        <sz val="7"/>
        <rFont val="Arial Narrow"/>
        <family val="2"/>
      </rPr>
      <t xml:space="preserve">SUMINISTRO   E   INSTALACIÓN    DE   </t>
    </r>
    <r>
      <rPr>
        <b/>
        <sz val="7"/>
        <rFont val="Arial Narrow"/>
        <family val="2"/>
      </rPr>
      <t xml:space="preserve">DOSIFICADOR    DE    JABON    ELECTRONICO    </t>
    </r>
    <r>
      <rPr>
        <sz val="7"/>
        <rFont val="Arial Narrow"/>
        <family val="2"/>
      </rPr>
      <t xml:space="preserve">DE BATERIAS  CON  SENSOR   MOD.  MB-1100  MARCA  HELVEX,  INCLUYE:  MANO  DE  OBRA, EQUIPO,  MATERIALES  Y  HERRAMIENTA  Y  TODO  LO  NECESARIO  PARA  LA  CORRECTA
</t>
    </r>
    <r>
      <rPr>
        <sz val="7"/>
        <rFont val="Arial Narrow"/>
        <family val="2"/>
      </rPr>
      <t>EJECUCIÓN DE LOS TRABAJOS, P.U.O.T. (VER GUIAS MECÁNICAS)</t>
    </r>
  </si>
  <si>
    <r>
      <rPr>
        <sz val="7"/>
        <rFont val="Arial Narrow"/>
        <family val="2"/>
      </rPr>
      <t xml:space="preserve">SUMINISTRO E INSTALACIÓN DE </t>
    </r>
    <r>
      <rPr>
        <b/>
        <sz val="7"/>
        <rFont val="Arial Narrow"/>
        <family val="2"/>
      </rPr>
      <t xml:space="preserve">DISPENSADOR DE TOALLA </t>
    </r>
    <r>
      <rPr>
        <sz val="7"/>
        <rFont val="Arial Narrow"/>
        <family val="2"/>
      </rPr>
      <t>MARCA KYMBERLY CLARCK LEVER  MATIC,  COLOR  GRIS  HUMO  O  SEGÚN  ESPECIFICACIONES  DE  PROYECTO  , INCLUYE:   MANO   DE   OBRA,   EQUIPO,   MATERIALES   Y   HERRAMIENTA   Y   TODO   LO NECESARIO  PARA  LA  CORRECTA EJECUCIÓN  DE LOS  TRABAJOS, P.U.O.T.  (VER GUIAS MECÁNICAS)</t>
    </r>
  </si>
  <si>
    <r>
      <rPr>
        <sz val="7"/>
        <rFont val="Arial Narrow"/>
        <family val="2"/>
      </rPr>
      <t xml:space="preserve">SUMINISTRO    Y    COLOCACIÓN    DE    </t>
    </r>
    <r>
      <rPr>
        <b/>
        <sz val="7"/>
        <rFont val="Arial Narrow"/>
        <family val="2"/>
      </rPr>
      <t>BARRA    DE    SEGURIDAD    PARA    BAÑO    DE DISCAPACITADO</t>
    </r>
    <r>
      <rPr>
        <sz val="7"/>
        <rFont val="Arial Narrow"/>
        <family val="2"/>
      </rPr>
      <t>S,  INCLUYE:  SUMINISTRO,  COLOCACIÓN,  MANO  DE  OBRA,  EQUIPO  Y HERRAMIENTA.</t>
    </r>
  </si>
  <si>
    <r>
      <rPr>
        <sz val="7"/>
        <rFont val="Arial Narrow"/>
        <family val="2"/>
      </rPr>
      <t>JGO</t>
    </r>
  </si>
  <si>
    <t>SUMINISTRO Y COLOCACIÓN DE MAMPARA A BASE DE ACRÍLICO BLANCO Y PERFIL DE ALUMINIO  COLOR  BRONCE  EN  DIVISIÓN  ENTRE  MOBILIARIO  DE  BAÑOS,  A  25  CM  DE SEPARACIÓN  DE  PISO,  INCLUYE:  PASADOR,  FIJACIÓN  A  PISO  Y  MUROS,  HERRAJES, RECORTES,  DESPERDICIOS,  PERFILES,  PUERTAS,  BISAGRAS,  JALADERAS,  DIVISIONES VERTICALES A/C 0.75 MTS. SEGUROS, AMACICE, ALTURA SOBRE EL N.P.T. DE 1.95 MTS., SELLADO  CON  SILICÓN,  LIMPIEZA  GRUESA  Y  FINA,  CONCEPTO  A  SATISFACCIÓN  DE SUPERVISIÓN</t>
  </si>
  <si>
    <r>
      <t xml:space="preserve">SUMINISTRO E INSTALACION DE ESPEJO DE 3.80 X 0.70 M CON MARCO DE ALUMINIO, DE SOBREPONER. INCLUYE:  MANO DE OBRA, EQUIPO, MATERIALES Y HERRAMIENTA Y TODO LO NECESARIO PARA SU CORRECTA INSTALACION </t>
    </r>
    <r>
      <rPr>
        <b/>
        <sz val="7"/>
        <rFont val="Arial Narrow"/>
        <family val="2"/>
      </rPr>
      <t>(BAÑO MUJERES)</t>
    </r>
  </si>
  <si>
    <r>
      <t xml:space="preserve">SUMINISTRO E INSTALACION DE ESPEJO DE 2.00 X 0.70 M CON MARCO DE ALUMINIO, DE SOBREPONER. INCLUYE:  MANO DE OBRA, EQUIPO, MATERIALES Y HERRAMIENTA Y TODO LO NECESARIO PARA SU CORRECTA INSTALACION </t>
    </r>
    <r>
      <rPr>
        <b/>
        <sz val="7"/>
        <rFont val="Arial Narrow"/>
        <family val="2"/>
      </rPr>
      <t>(BAÑO HOMBRES)</t>
    </r>
  </si>
  <si>
    <t xml:space="preserve">SUMINISTRO E INSTALACION DE EXTRACTORES EN BAÑO, HP. INCLUYE: MANO DE OBRA, EQUIPO, MATERIALES Y HERRAMIENTA Y TODO LO NECESARIO PARA SU CORRECTA INSTALACION </t>
  </si>
  <si>
    <r>
      <rPr>
        <b/>
        <sz val="7"/>
        <color rgb="FF0E233D"/>
        <rFont val="Arial Narrow"/>
        <family val="2"/>
      </rPr>
      <t>MOBILIARIO</t>
    </r>
  </si>
  <si>
    <r>
      <rPr>
        <b/>
        <sz val="8"/>
        <color rgb="FFFFFFFF"/>
        <rFont val="Arial Narrow"/>
        <family val="2"/>
      </rPr>
      <t>SUBTOTAL DE OBRA CIVIL COMPLEMENTARIA INTERIOR</t>
    </r>
  </si>
  <si>
    <r>
      <rPr>
        <sz val="7"/>
        <rFont val="Arial Narrow"/>
        <family val="2"/>
      </rPr>
      <t>pza</t>
    </r>
  </si>
  <si>
    <r>
      <rPr>
        <sz val="7"/>
        <rFont val="Arial Narrow"/>
        <family val="2"/>
      </rPr>
      <t>lote</t>
    </r>
  </si>
  <si>
    <r>
      <rPr>
        <sz val="7"/>
        <rFont val="Arial Narrow"/>
        <family val="2"/>
      </rPr>
      <t>mts</t>
    </r>
  </si>
  <si>
    <r>
      <rPr>
        <sz val="7"/>
        <rFont val="Arial Narrow"/>
        <family val="2"/>
      </rPr>
      <t>Pieza</t>
    </r>
  </si>
  <si>
    <r>
      <rPr>
        <b/>
        <sz val="8"/>
        <color rgb="FFFFFFFF"/>
        <rFont val="Arial Narrow"/>
        <family val="2"/>
      </rPr>
      <t>SISTEMA DE AIRE ACONDICIONADO</t>
    </r>
  </si>
  <si>
    <r>
      <rPr>
        <b/>
        <sz val="8"/>
        <color rgb="FFFFFFFF"/>
        <rFont val="Arial Narrow"/>
        <family val="2"/>
      </rPr>
      <t>SUBTOTAL DE SISTEMA DE AIRE ACONDICIONADO</t>
    </r>
  </si>
  <si>
    <r>
      <rPr>
        <b/>
        <sz val="8"/>
        <color rgb="FFFFFFFF"/>
        <rFont val="Arial Narrow"/>
        <family val="2"/>
      </rPr>
      <t>INSTALACIONES ESPECIALES</t>
    </r>
  </si>
  <si>
    <r>
      <rPr>
        <b/>
        <sz val="7"/>
        <color rgb="FF0E233D"/>
        <rFont val="Arial Narrow"/>
        <family val="2"/>
      </rPr>
      <t>ELEVADOR</t>
    </r>
  </si>
  <si>
    <r>
      <rPr>
        <b/>
        <sz val="7"/>
        <color rgb="FF0E233D"/>
        <rFont val="Arial Narrow"/>
        <family val="2"/>
      </rPr>
      <t>SALIDAS DE EMERGENCIA</t>
    </r>
  </si>
  <si>
    <r>
      <rPr>
        <b/>
        <sz val="7"/>
        <color rgb="FF0E233D"/>
        <rFont val="Arial Narrow"/>
        <family val="2"/>
      </rPr>
      <t>ELEMENTOS DE PARA EXHIBICIÓN</t>
    </r>
  </si>
  <si>
    <r>
      <rPr>
        <b/>
        <sz val="8"/>
        <color rgb="FFFFFFFF"/>
        <rFont val="Arial Narrow"/>
        <family val="2"/>
      </rPr>
      <t>SUBTOTAL DE INSTALACIONES ESPECIALES</t>
    </r>
  </si>
  <si>
    <r>
      <rPr>
        <sz val="7"/>
        <rFont val="Arial Narrow"/>
        <family val="2"/>
      </rPr>
      <t xml:space="preserve">SUMINISTRO   Y   COLOCACIÓN   DE   TUBO   CONDUIT   METÁLICO   GALVANIZADO   PARED DELGADA MCA. RIMCO, CATUSA, PEASA Ó SIMILAR, INCLUYE: CARGO DIRECTO POR EL COSTO  DE  MANO  DE  OBRA  Y  MATERIALES  REQUERIDOS,  FLETE  A  OBRA,  ACARREO, TRAZO,    CORTE,    ELABORACIÓN    DE    CUERDA,     FIJACIÓN,    GUÍA    DE    ALAMBRE GALVANIZADO    No.14,    COPLES,    CODOS,    CONDULETS    NECESARIOS,     MONITORES NECESARIOS,    LIMPIEZA   Y  RETIRO  DE  SOBRANTES   FUERA   DE  OBRA,   EQUIPO  DE SEGURIDAD,    INSTALACIONES    ESPECÍFICAS,    DEPRECIACIÓN    Y    DEMÁS    CARGOS DERIVADOS  DEL  USO  DE  EQUIPO  Y  HERRAMIENTA,  EN  CUALQUIER  NIVEL.  'DE  16 MM.
</t>
    </r>
    <r>
      <rPr>
        <sz val="7"/>
        <rFont val="Arial Narrow"/>
        <family val="2"/>
      </rPr>
      <t>DE DIÁMETRO, PARED DELGADA.</t>
    </r>
  </si>
  <si>
    <r>
      <rPr>
        <b/>
        <sz val="8"/>
        <color rgb="FFFFFFFF"/>
        <rFont val="Arial Narrow"/>
        <family val="2"/>
      </rPr>
      <t>SUBTOTAL DE OBRA EN CUBIERTA -  AZOTEA</t>
    </r>
  </si>
  <si>
    <r>
      <rPr>
        <b/>
        <sz val="8"/>
        <color rgb="FFFFFFFF"/>
        <rFont val="Arial Narrow"/>
        <family val="2"/>
      </rPr>
      <t>REHABILITACIÓN EDIFICIO EXISTENTE</t>
    </r>
  </si>
  <si>
    <r>
      <rPr>
        <sz val="7"/>
        <rFont val="Arial Narrow"/>
        <family val="2"/>
      </rPr>
      <t xml:space="preserve">SUMINISTRO Y COLOCACIÓN DE PUERTA DE MADERA DE PINO DE 1RA DE 2.20 X 4.30m, INCLUYE:  HERRAJES,  TORNILLERÍA,  EMPAQUES,  MADERA,  CORTES,  DESPERDICIOS, SELLADO  CON  SILICÓN,  PLOMEO,  ALINEACIÓN,  ELEVACIÓN,  ACARREOS,  CONCEPTO  A SATISFACCIÓN DE SUPERVISIÓN. </t>
    </r>
    <r>
      <rPr>
        <b/>
        <sz val="7"/>
        <rFont val="Arial Narrow"/>
        <family val="2"/>
      </rPr>
      <t>(PUERTA PRINCIPAL)</t>
    </r>
  </si>
  <si>
    <t>REHABILITACION  Y  RESTAURACION  DE  PUERTAS  DE  MADERA  DENTRO  DE  EDIFICIO EXISTENTES,   INCLUYE:   SUSTITUCIÓN   DE   PIEZAS   DE   CRISTAL   EN   MAL   ESTADO, TRATAMIENTO   DE   MADERA,   HERRAJES,   MATERIAL,   EQUIPO   MENOR,   MONTAJE   Y DESMONTAJE, ANDAMIOS Y TODO LO NECESARIO PARA SU CORRECTA EJECUCION.</t>
  </si>
  <si>
    <t>SUMINISTRO Y COLOCACIÓN DE PUERTA DOBLE DE CRISTAL TEMPLADO FILTRASOL DE 9  MM.  DE  ESPESOR,  INCLUYE:  BISAGRAS  HIDRÁULICAS,  JALADERAS,  DE  3.00MX3.20M DOS HOJAS ABATIBLES</t>
  </si>
  <si>
    <t>SUMINISTRO Y COLOCACIÓN DE PUERTA DE CRISTAL TEMPLADO FILTRASOL DE 9  MM.  DE  ESPESOR CON BANDA DE PRIVACIDAD,  INCLUYE:  BISAGRAS  HIDRÁULICAS,  JALADERAS,  DE  0.90MX2.20M , CON FIJO DE 0.6 X 2.20 M.</t>
  </si>
  <si>
    <t>DESMANTELAMIENTO   Y  RETIRO  DE  MUEBLES   DE  BAÑO  INCLUYE:  WC,   LAVABOS  , MINGITORIOS, CLAUSURA DE INSTALACIONES SANITARIAS E HIDRÁULICAS, ANDAMIOS, ACOPIO, TRASLADO A DONDE INDIQUE LA SUPERVISIÓN, MANO DE OBRA, MATERIALES, HERRAMIENTA Y EQUIPO. (P.U.O.T.)</t>
  </si>
  <si>
    <t>SUMINISTRO  Y  COLOCACION DE  SANITARIO   PARA  BAÑO MARCA  AMERICAN STANDAR MODELO   CHAMPION  4  SKYLINE  RH  COLOR  BLANCO  DE  CERÁMICA  PORCELANIZADA CONSUMO  6  LITROS  O  MENOR  CONSUMO,  INCLUYE:  CONEXIONES  ,  TANQUE,  TAZA, ASIENTO    PLASTICO,    PIJAS    Y    ANILLO,    MATERIAL,    MANO    DE    OBRA,    EQUIPO, HERRAMIENTA,  LIMPIEZA Y  TODO LO NECESARIO PARA  LA CORRECTA  EJECUCION DE LOS TRABAJOS</t>
  </si>
  <si>
    <t>SUMINISTRO  Y  COLOCACION  DE  LAVABO  RECTANGULAR  BAJO  CUBIERTA   MODELO ESTUDIO  EN  COLOR  BLANCO,  MARCA  AMERICAN  STANDAR,  INCLUYE:  CONEXIONES, EMPOTRAMIENTO,  LLAVE  MEZCLADORA  PARA  LAVABO  MOD.  TV.105  MARCA  HELVEX, MATERIAL, MANO DE OBRA, EQUIPO, HERRAMIENTA, LIMPIEZA Y TODO LO NECESARIO PARA LA CORRECTA EJECUCION DE LOS TRABAJOS</t>
  </si>
  <si>
    <t xml:space="preserve">SUMINISTRO Y COLOCACION DE TABLARROCA EN VENTANAS DE AUDITORIO. CON PLACA DE 16 MM, REFUERZO EN ESQUINAS, CANALETA CALIBRE 26, REDIMIX, PREPARACION TERMINADA PARA APLICACIÓN DE PINTURA. INCLUYE : CARGO DIRECTO DE MATERIALES Y MANO DE OBRA QUE INTERVENGAN, FLETE A OBRA, DESPERDICIO, ACARRERO HASTA EL LUGAR DE SU UTLIZACION, TRAZO Y NIVELACION CON MUROS EXISTENTES, CON TORNILLOS AUTORROSCANTES A CADA 30 CM PERIMETRALMENTE Y CANALAES Y POSTES DE LAMINA GALV. </t>
  </si>
  <si>
    <t>LOTE</t>
  </si>
  <si>
    <r>
      <rPr>
        <b/>
        <sz val="8"/>
        <color rgb="FFFFFFFF"/>
        <rFont val="Arial Narrow"/>
        <family val="2"/>
      </rPr>
      <t>SUBTOTAL DE OBRA EN CUBIERTA REHABILITACIÓN EDIFICIO EXISTENTE</t>
    </r>
  </si>
  <si>
    <r>
      <rPr>
        <sz val="7"/>
        <rFont val="Arial Narrow"/>
        <family val="2"/>
      </rPr>
      <t>203</t>
    </r>
  </si>
  <si>
    <t>SUBTOTAL</t>
  </si>
  <si>
    <r>
      <rPr>
        <b/>
        <sz val="8"/>
        <color rgb="FFFFFFFF"/>
        <rFont val="Arial Narrow"/>
        <family val="2"/>
      </rPr>
      <t>16% IVA</t>
    </r>
  </si>
  <si>
    <r>
      <rPr>
        <b/>
        <sz val="8"/>
        <color rgb="FFFFFFFF"/>
        <rFont val="Arial Narrow"/>
        <family val="2"/>
      </rPr>
      <t>TOTAL</t>
    </r>
  </si>
  <si>
    <t xml:space="preserve">M2 </t>
  </si>
  <si>
    <t xml:space="preserve">SUMINISTRO Y COLOCACION DE ALFOMBRA DE USO RUDO DE 5 MM DE ESPESOR CON UN TAMAÑO DE HILO 2,800 DENIER, 480 G POR M2, CON BAJO ALFOMBRA DE CAL. 3/16", COLOR A DEFINIR POR EL CLIENTE EN AUDITORIO. INCLUYE:  RETIRO DE ALFOMBRA EXISTENTE,MANO DE OBRA, MATERIALES, ACARREO DENTRO Y FUERA DE LA OBRA, LIMPIEZA Y PREPARACION DE PISO PARA RECIBIR ALFOMBRA NUEVA. </t>
  </si>
  <si>
    <t>SAL</t>
  </si>
  <si>
    <r>
      <rPr>
        <sz val="7"/>
        <rFont val="Arial Narrow"/>
        <family val="2"/>
      </rPr>
      <t xml:space="preserve">SALIDA HIDRAULICA DE </t>
    </r>
    <r>
      <rPr>
        <b/>
        <sz val="7"/>
        <rFont val="Arial Narrow"/>
        <family val="2"/>
      </rPr>
      <t xml:space="preserve">PVC CED. 40, DE 1/2"Ø </t>
    </r>
    <r>
      <rPr>
        <sz val="7"/>
        <rFont val="Arial Narrow"/>
        <family val="2"/>
      </rPr>
      <t>INCLUYE: MATERIAL Y MANO DE OBRA, CONEXIONES,   PRUEBAS,   EQUIPO   Y   HERRAMIENTA   MENOR,   LIMPIEZA   Y   TODO   LO NECESARIO PARA LA CORRECTA EJECUCION DE LOS TRABAJOS.</t>
    </r>
  </si>
  <si>
    <r>
      <rPr>
        <sz val="7"/>
        <rFont val="Arial Narrow"/>
        <family val="2"/>
      </rPr>
      <t xml:space="preserve">SALIDA SANITARIA  DE PVC DE DIAMETRO DE </t>
    </r>
    <r>
      <rPr>
        <b/>
        <sz val="7"/>
        <rFont val="Arial Narrow"/>
        <family val="2"/>
      </rPr>
      <t xml:space="preserve">2" </t>
    </r>
    <r>
      <rPr>
        <sz val="7"/>
        <rFont val="Arial Narrow"/>
        <family val="2"/>
      </rPr>
      <t>INCLUYE: MATERIAL Y MANO DE OBRA, CONEXIONES,   PRUEBAS,   EQUIPO   Y   HERRAMIENTA   MENOR,   LIMPIEZA   Y   TODO   LO NECESARIO PARA LA CORRECTA EJECUCION DE LOS TRABAJOS.</t>
    </r>
  </si>
  <si>
    <r>
      <rPr>
        <sz val="7"/>
        <rFont val="Arial Narrow"/>
        <family val="2"/>
      </rPr>
      <t xml:space="preserve">SUMINISTRO  E  INSTALACION  DE  </t>
    </r>
    <r>
      <rPr>
        <b/>
        <sz val="7"/>
        <rFont val="Arial Narrow"/>
        <family val="2"/>
      </rPr>
      <t xml:space="preserve">TUBERIA  DE  PVC  DE  2" </t>
    </r>
    <r>
      <rPr>
        <sz val="7"/>
        <rFont val="Arial Narrow"/>
        <family val="2"/>
      </rPr>
      <t xml:space="preserve">PARA  DESCARGA  SANITARIA DE  LABAVOS,  INCLUYE:  TUBERIA  DE  PVC  DE  2",  TUBERIA  PARA  TV,  DEMOLICIONES MENORES,  RESANES,  ACCESORIOS  DE  CONEXIÓN,  CODOS,  SUJECION  Y  FIJACION  A PLAFOND,  ADAPTACIONES  NECESARIAS,  MANO  DE  OBRA,  EQUIPO,  HERRAMIENTA  Y TODO LO NECESARIO PARA LA CORRECTA EJECUCION DE LOS TRABAJOS. </t>
    </r>
  </si>
  <si>
    <r>
      <rPr>
        <sz val="7"/>
        <rFont val="Arial Narrow"/>
        <family val="2"/>
      </rPr>
      <t xml:space="preserve">SUMINISTRO  E  INSTALACION  DE  </t>
    </r>
    <r>
      <rPr>
        <b/>
        <sz val="7"/>
        <rFont val="Arial Narrow"/>
        <family val="2"/>
      </rPr>
      <t xml:space="preserve">TUBERIA  DE  PVC  DE  4" </t>
    </r>
    <r>
      <rPr>
        <sz val="7"/>
        <rFont val="Arial Narrow"/>
        <family val="2"/>
      </rPr>
      <t>PARA  DESCARGA  SANITARIA DE   WC,   INCLUYE:   TUBERIA   DE   PVC   DE   4",   LEVES   DEMOLICIONES,   RESANES, ACCESORIOS  DE  CONEXIÓN,  CODOS,  ADAPTACIONES  NECESARIAS,   MANO  DE  OBRA, EQUIPO,  HERRAMIENTA  Y  TODO  LO  NECESARIO  PARA  LA  CORRECTA  EJECUCION  DE LOS TRABAJOS.</t>
    </r>
  </si>
  <si>
    <r>
      <rPr>
        <sz val="7"/>
        <rFont val="Arial Narrow"/>
        <family val="2"/>
      </rPr>
      <t xml:space="preserve">SUMINISTRO  E  INSTALACION  DE  </t>
    </r>
    <r>
      <rPr>
        <b/>
        <sz val="7"/>
        <rFont val="Arial Narrow"/>
        <family val="2"/>
      </rPr>
      <t xml:space="preserve">TUBERIA  DE  PVC  DE  6" </t>
    </r>
    <r>
      <rPr>
        <sz val="7"/>
        <rFont val="Arial Narrow"/>
        <family val="2"/>
      </rPr>
      <t>PARA  DESCARGA  SANITARIA DE   WC,   INCLUYE:   TUBERIA   DE   PVC   DE   6",   LEVES   DEMOLICIONES,   RESANES, ACCESORIOS    DE    CONEXIÓN,    CODOS,    SUJECION     FIJACION    ,    ADAPTACIONES NECESARIAS, MANO DE OBRA, EQUIPO, HERRAMIENTA Y TODO LO NECESARIO PARA LA CORRECTA EJECUCION DE LOS TRABAJOS.</t>
    </r>
  </si>
  <si>
    <r>
      <rPr>
        <sz val="7"/>
        <rFont val="Arial Narrow"/>
        <family val="2"/>
      </rPr>
      <t xml:space="preserve">SUMINISTRO   Y   COLOCACION   DE   </t>
    </r>
    <r>
      <rPr>
        <b/>
        <sz val="7"/>
        <rFont val="Arial Narrow"/>
        <family val="2"/>
      </rPr>
      <t xml:space="preserve">COLADERA   DE   4"   </t>
    </r>
    <r>
      <rPr>
        <sz val="7"/>
        <rFont val="Arial Narrow"/>
        <family val="2"/>
      </rPr>
      <t>MARCA   HELVEX,   INCLUYE: INSTALACIÓN,  PRUEBAS,  MATERIALES,  MANO  DE  OBRA,  HERRAMIENTA  Y  EQUIPO  Y TODO LO NECESARIO PARA SU CORRECTA EJECUCIÓN.</t>
    </r>
  </si>
  <si>
    <r>
      <rPr>
        <b/>
        <sz val="7"/>
        <rFont val="Arial Narrow"/>
        <family val="2"/>
      </rPr>
      <t xml:space="preserve">REGISTRO  SANITARIO  DE  0.90X0.60X0.60M  </t>
    </r>
    <r>
      <rPr>
        <sz val="7"/>
        <rFont val="Arial Narrow"/>
        <family val="2"/>
      </rPr>
      <t>A  BASE  DE  BLOCK  TIPO  COMUN  FIRME  DE 8CM  DE  ESPESOR  FC=150KG/CM2,  APLANADO  PULIDO  EN  INTERIOR  Y  REPELLADO  EN EXTERIOR.  INCLUYE,  EXCAVACION  A  MANO,  MARCO,CONTRA  MARCO  DE  HERRERIA TAPA DE CONCRETO, IMPERMEBILZANTE VAPORTITE 550 Y TODO LO NECESARIO PARA SU CORRECTA EJECUCION, P.U.O.T.</t>
    </r>
  </si>
  <si>
    <t>SUMINISTRO   Y   COLOCACIÓN   DE   BANCAS   MARCA   INOPLAY   MODELO   INP-MU125  O SIMILAR EN CALIDAD Y PRECIO,  INCLUYE: FLETE,  HERRAMIENTA, MATERIAL EQUIPO Y MANO DE OBRA.</t>
  </si>
  <si>
    <t>SUMINISTRO   Y   COLOCACIÓN   DE   CONTENEDORES   DE   BASURA   MARCA   INOPLAY MODELO  INP-B41  O  SIMILAR  EN  CALIDAD  Y  PRECIO,  INCLUYE:  FLETE,  HERRAMIENTA, MATERIAL EQUIPO Y MANO DE OBRA.</t>
  </si>
  <si>
    <t>APLANADO EN MURO CON MORTERO PROPORCIÓN 1:3, INCLUYE; CARGO DIRECTO POR EL  COSTO  DE  LOS  MATERIALES  QUE  INTERVENGAN,  FLETE  A  OBRA,  DESPERDICIO, ACARREO HASTA EL LUGAR DE SU UTILIZACIÓN, PICADO DE LAS ÁREAS DE CONCRETO, ELABORACIÓN   DE   MORTERO,   MAESTREADO,   PERFILADO,   REMATES,   LIMPIEZA   Y RETIRO  DE  SOBRANTES  FUERA  DE  OBRA,  EQUIPO  DE  SEGURIDAD,  INSTALACIONES ESPECÍFICAS,  DEPRECIACIÓN  Y  DEMÁS  DERIVADOS  DEL  USO  DE  HERRAMIENTA  Y EQUIPO, EN CUALQUIER NIVEL</t>
  </si>
  <si>
    <r>
      <t xml:space="preserve">CONSTRUCCIÓN   DE   </t>
    </r>
    <r>
      <rPr>
        <b/>
        <sz val="7"/>
        <rFont val="Arial Narrow"/>
        <family val="2"/>
      </rPr>
      <t>MURO   DE   BLOCK   DE   20X20X40</t>
    </r>
    <r>
      <rPr>
        <sz val="7"/>
        <rFont val="Arial Narrow"/>
        <family val="2"/>
      </rPr>
      <t xml:space="preserve">   CMS.   INCLUYE:   ACARREOS INTERNOS  DE  MATERIALES,  ANDAMIOS,  ELEVACIÓN,  PLOMEO,  DESFONDE  DE  PIEZAS, RECORTES,     DESPERDICIOS,     LIMPIEZA     GRUESA,     CONCEPTO     TERMINADO     A SATISFACCIÓN DE SUPERVISIÓN.</t>
    </r>
  </si>
  <si>
    <t>CONSTRUCCION DE PRETIL PERIMETRAL DE 20 CM DE PERALTE PARA RECIBIR CANCELERIA. A BASE DE   BLOCK   DE   20X20X40   CMS.   INCLUYE:   ACARREOS INTERNOS  DE  MATERIALES,  ANDAMIOS,  ELEVACIÓN,  PLOMEO,  DESFONDE  DE  PIEZAS, RECORTES,     DESPERDICIOS,     LIMPIEZA     GRUESA,     CONCEPTO     TERMINADO     A SATISFACCIÓN DE SUPERVISIÓN.</t>
  </si>
  <si>
    <r>
      <t xml:space="preserve">SUMINISTRO, COLOCACION Y HABILITADO DE </t>
    </r>
    <r>
      <rPr>
        <b/>
        <sz val="7"/>
        <rFont val="Arial Narrow"/>
        <family val="2"/>
      </rPr>
      <t xml:space="preserve">CASTILLOS K-1 </t>
    </r>
    <r>
      <rPr>
        <sz val="7"/>
        <rFont val="Arial Narrow"/>
        <family val="2"/>
      </rPr>
      <t>20 X 20 (4 VAR. #4 +  EST # 2  @  0.20)    F´C=  250  ,  KG/CM2  ,  INCLUYE:  MATERIAL,  ,  CIMBRADO,  DESCIMBRADO, VIBRADO,    CORTES,    ANDAMIOS,    SOLDADURA,    NIVELACIÓN,    DOBLECES,    EQUIPO, MATERIAL, HERRAMIENTA Y MANO DE OBRA (CUBO DE ELEVADOR Y ESCALERAS</t>
    </r>
    <r>
      <rPr>
        <b/>
        <sz val="7"/>
        <rFont val="Arial Narrow"/>
        <family val="2"/>
      </rPr>
      <t>)</t>
    </r>
  </si>
  <si>
    <t>SUMINISTRO  Y  COLOCACION  DE  SALIDA  PARA  CONTACTO  EN PRETIL MARCA  LEVITON, DUPLEX  EN  CAJA  EMPOTRABLE,  15  AMP,  125  VOLTS,  CON  TAPA  METÁLICA  Y  TAPÓN ROSCABLE.</t>
  </si>
  <si>
    <t>SUMINISTRO  Y  COLOCACION  DE  SALIDA  PARA  CONTACTO  EN PISO MARCA  LEVITON, DUPLEX  EN  CAJA  EMPOTRABLE,  15  AMP,  125  VOLTS,  CON  TAPA  METÁLICA  Y  TAPÓN ROSCABLE.</t>
  </si>
  <si>
    <t>SUINISTRO Y COLOCACION DE UNIDAD DE ILUMINACION PARA EXTERIOR</t>
  </si>
  <si>
    <t>SUMINISTRO Y COLOCACION DE IMPERMEABILIZANTE ELASTOMERICO BLANCO FIBRATADO, CON MALLA DE REFUERZO MCA IMPAC, TERMOTEK O SIMILAR EN CALIDAD Y PRECIO. A 4 MANOS Y ARENEADO. INCLUYE: MATERIAL, MANO DE OBRA, HERRAMIENTA Y EQUIPO PARA SU CORRECTA COLOCACION, LISTO PARA RECIBIR VITROPISO.</t>
  </si>
  <si>
    <t>RENIVELACION DE PISO CON MEZCLA MORTERO CEMENTO-ARENA EN PROPORCION DE 1:4 PARA LOSA DE ENTREPISO DE 5 CMS DE ESPESOR, PARA RECIBIR VITROPISO Y/O AZULEJO Y/O LOSETA VINILICA, INCLUYE: SUMINISTRO DE LOS MATERIALES, ELEVACIÓN, MOVIMIENTOS HORIZONTALES, CARGAS, DESCARGAS Y ACARREOS DEL MATERIAL HASTA EL LUGAR DE SU UTILIZACIÓN, CIMBRA DE FRONTERAS, COLOCACION DE MAESTRAS, NIVELACIÓN, COMPACTACIÓN, LIMPIEZA Y HUMEDECIDO DEL TERRENO, VACIADO, EXTENDIDO, REGLEADO, COMPACTACIÓN Y CURADO DEL CONCRETO, DESCIMBRADO, MANO DE OBRA, HERRAMIENTA Y EQUIPO, ACOPIO Y RETIRO DE DESPERDICIO A TIRO AUTORIZADO Y LIMPIEZA DEL ÁREA DE TRABAJO.</t>
  </si>
  <si>
    <r>
      <t xml:space="preserve">FABRICACIÓN  E  INSTALACIÓN  DE  </t>
    </r>
    <r>
      <rPr>
        <b/>
        <sz val="7"/>
        <rFont val="Arial Narrow"/>
        <family val="2"/>
      </rPr>
      <t xml:space="preserve">BARANDAL  DE  CRISTAL  </t>
    </r>
    <r>
      <rPr>
        <sz val="7"/>
        <rFont val="Arial Narrow"/>
        <family val="2"/>
      </rPr>
      <t>TEMPLADO  DE  9  MM  DE ESPESOR,  90 CMS DE  ALTO CON  POSTE TUBULAR  DE ACERO INOXIDABLE DE  2", CON HERRAJE      DE      ACERO      INOXIDABLE, INCLUYE:      SUMINISTRO      DEL      MATERIAL, HERRAMIENTA, EQUIPO,EQUIPO MENOR, DESPERDICIOS Y TODO LO NECESARIO PARA LA CORRECTA EJECUCIÓN DE LOS TRABAJOS.</t>
    </r>
  </si>
  <si>
    <t>SISTEMA DE VIDEOVIGILANCIA IP</t>
  </si>
  <si>
    <t>SUMINISTRO E INSTALACION DE CAMARAS IP 4MP FIJA DE ALTA DEFINICION PARA INTEIORES Y/O EXTEIOR DE MONTAJE EN MURO, RANGO DINAMICO AMPLIO, ALIMENTANCION POE, SALIDA DE CABLE UTP. INCLUYE; CAMARAS, SOPORTE A MURO O PLAFON, HERRAMIENTA, MANO DE OBRA Y TODO LO NECESARIO PARA SU CORRECTA INSTALACION</t>
  </si>
  <si>
    <t>SUMINISTRO E INSTALACION DE CAMARAS IP 4MP DE DOMO PARA INTERIORES, ANTIVANDALICA DE MONTAJE EN SUPERFICIE O EMPOTRADO EN TECHO, RANGO DINAMICO AMPLIO, ALIMENTACION POE, SALIDA DE CABLE UTP. INCLUYE; CAMARAS, SOPORTE A MURO O PLAFON, HERRAMIENTA, MANO DE OBRA Y TODO LO NECESARIO PARA SU CORRECTA INSTALACION</t>
  </si>
  <si>
    <t>SUMINISTRO E INSTALACION DE SERVIDOR CONTROLADOR DE VIDEO DE CCTV CON FUENTE DE PORDER, GRABA CUALQUIER COMBINACION DE RESOLUCIONES, CCUADRO POR SEGUNDO COM MJPEG, MPEG4 ... INCLUYE; 1 PZA NVR 64 CANALES/ 2 SWITCH 24 PUERTOS POE, MONTAJE EN RACK, CONEXIÓN, HERRAMIENTA Y TODO LO NECESARIO PARA SU CORRECTA INSTALACION</t>
  </si>
  <si>
    <t>SUMINISTRO Y COLOCACION DE DISCO DURO DE 6TB PARA OPERACIÓN DE GRABADO DE VIDEO DE CCTV, INCLUYE: MONTAJE EN NVR, Y PUESTA EN MARCHA</t>
  </si>
  <si>
    <t>SUMINISTRO E INSTALACION DE PANTALLA LCD TAMAÑO 32" A COLOR INCLUYE: SOPORTE DE PANTALLA PARA MURO O ESCRITORIO, INSTALACION, CONEXIÓN, HERRAMIENTA Y TODO LO NECESARIO PARA SU CORRECTA INSTALACION.</t>
  </si>
  <si>
    <t>SUMINISTRO, INSTALACION Y CONFIGURACION DE PC DE ESCRITORIO PARA MONITOREO DE CUARTO DE SEGURIDAD. INCLUYE; SISTEMA DE CONTROL PARA CCTV, INSTALACION, CONEXIÓN Y TODO LO NECESARIO PARA SU CORRECTA INSTALACION.</t>
  </si>
  <si>
    <t>SISTEMA CONTRA INCENDIOS</t>
  </si>
  <si>
    <t>SUMINISTRO E INSTALACIÓN DE DETECTOR DE HUMO TIPO INTELIGENTE BASADO EN MICROPROCESADOR, TIPO FOTOELÉCTRICO, SENSIBILIDAD NOMINAL, TIEMPO DE RESPUESTA STD, MONTAJE EN SUPERFICIE, CLASIFICACION NEMA4, 24VCD, SEÑAL DE SALIDA PROTOCOLO A DOS HILOS COMUNICACION CON EL PANEL PRINCIPAL.INCLUYE; CONEXION DEL SISTEMA, HERRAMIENTA, ACCESORIOS DE MONTAJE, MANO DE OBRA, Y TODO LO NECESARIO PARA SU CORRECTA EIECUCION</t>
  </si>
  <si>
    <t>SUMINISTRO E INSTALACION DE DETECTOR DE CALOR INTELIGENTE BASADO EN MICROPROCESADOR, TEMPERATURA DE ACTIVACION PREFIJADA DE 58°C DE FABRICA, 24VCD. CONEXION DE SALIDA PROTOCOLO A DOS HILOS DE COMUNICACION CON EL PANEL PRINCIPAL. INCLUYE; CONEXION DEL SISTEMA, HERRAMIENTA, ACCESORIOS DE MONTAJE, MANO DE OBRA, Y TODO LO NECESARIO PARA SU CORRECTA EJECUCION</t>
  </si>
  <si>
    <t>SUMINISTRO E INSTALACION DE MULTIDETECTOR INTELIGENTE DE MONTAJE EN SUPERFICIE, CLASIFICACION NEMA 4, SUMINISTRO ELECTRICO 24VCD.INCLUYE; CONEXION DEL SISTEMA, HERRAMIENTA, ACCESORIOS DE MONTAJE, MANO DE OBRA, Y TODO LO NECESARIO PARA SU CORRECTA EJECUCION</t>
  </si>
  <si>
    <t>SUMINISTRO E INSTALACION DE MODULO DE CONTROL DIRECCIONADO, 198 PUNTOS; COMPATIBLE CON SISTEMA INAHALAMBRICO, 99 ZONAS,4 NAC, ALIMENTACION 120 VCA, 60 HZ, 3A. INCLUYE; CONEXION DEL SISTEMA, HERRAMIENTA, ACCESORIOS DE MONTAJE, MANO DE OBRA, Y TODO LO NECESARIO PARA SU CORRECTA EJECUCION</t>
  </si>
  <si>
    <t>SUMINISTRO E INSTALACION DE ESTACIONES MANUALES DE ALARMA TIPO PULL DOWN, CAJA DE POLYCARBONATO, LLAVE REQUERIDA PARA RESET, CONTACTO SPST; ESTACION MANUAL DE DOBLE ACCION, PARA ACTIVACION DE AGENTE LIMPIO Y BOTON DE ABORTO DE SISTEMA, LED INDICADOR DE ACTIVACION Y ESTADO NORMAL DEL SISTEMA. INCLUYE; CONEXION DEL SISTEMA, HERRAMIENTA, ACCESORIOS DE MONTAJE, MANO DE OBRA, Y TODO LO NECESARIO PARA SU CORRECTA EJECUCION</t>
  </si>
  <si>
    <t>SUMINISTRO E INSTALACION DE ALARMAS AUDIOVISUALES TIPO AUDIBLE ESTROBOSCOPICA 75 DBA, TECNOLOGIA DE ESTADO SOLIDO, NEMA 4, 24 VCD.INCLUYE; CONEXION DEL SISTEMA, HERRAMIENTA, ACCESORIOS DE MONTAJE, MANO DE OBRA, Y TODO LO NECESARIO PARA SU CORRECTA EJECUCION</t>
  </si>
  <si>
    <t>SALIDAS DE EMERGENCIA</t>
  </si>
  <si>
    <t>AUDIO</t>
  </si>
  <si>
    <t>SUMINISTRO E INSTALACION DE CONSOLA MEZCLADORA, 2 ZONAS, 4 FUENTES INCLUYE: COLOCACION, CONFIGURACION, HERRAMIENTRASY TODO LO NECESARIO PARA EL CORRECTO FUNCIONAMIENTO</t>
  </si>
  <si>
    <t>SUMINISTRO E INSTALACION DE BOCINA, 6" ALTAVOZ DE TECHO (PAR),  INCLUYE: COLOCACION, CONFIGURACION, HERRAMIENTRASY TODO LO NECESARIO PARA EL CORRECTO FUNCIONAMIENTO</t>
  </si>
  <si>
    <t>SUMINISTRO E INSTALACION DE ALTAVOZ DE AIRE LIBRE INCLUYE: COLOCACION, CONFIGURACION, HERRAMIENTRASY TODO LO NECESARIO PARA EL CORRECTO FUNCIONAMIENTO</t>
  </si>
  <si>
    <t>SUMINISTRO E INSTALACION DE AMPLIFICADOR DE BOCINA SPA2-60,  INCLUYE: COLOCACION, CONFIGURACION, HERRAMIENTRASY TODO LO NECESARIO PARA EL CORRECTO FUNCIONAMIENTO</t>
  </si>
  <si>
    <t>SUMINISTRO E INSTALACION DE AMPLIFICADOR DE BOCINA SPA4-60,  INCLUYE: COLOCACION, CONFIGURACION, HERRAMIENTRASY TODO LO NECESARIO PARA EL CORRECTO FUNCIONAMIENTO</t>
  </si>
  <si>
    <t>PROYECTORES INTERACTIVOS, MESAS, PAREDES Y PISOS INTERACTIVOS</t>
  </si>
  <si>
    <t>SUMINISTRO Y COLOCACION DE PROYECTOR INTERACTIVO DE DISTANCIA ULTRA CORTA, 3,3000 LUMENES EN COLOR A ELEGIR, HDMI, CON TECNOLOGIA MHL. INCLUYE: SUMINISTRO, COLOCACION Y ACCESORIOS PARA EL CORRECTO FUNCIONAMIENTO Y CONFIGURACION DEL EQUIPO.</t>
  </si>
  <si>
    <t>SUMINISTRO E INSTALACION DE PUNTOS DE ACCESO INALAMBRICO DOBLE BANDA, 802.11AC 5GHZ, 24 GHZ HASTA 867 MBPS PUERTO GIGABIT 10/100/100 INCLUYE: INSTALACION , HERRAMIENTA, MANO DE OBRA Y PUESTA EN MARCHA DEL SISTEMA.</t>
  </si>
  <si>
    <t>SUMINISTRO E INSTALACION DE CONTROLAR CLOUD KEY PROCESADOR QUAD HASTA 50 EQUIPOS DESDE LA NUBE, SERVIDOR HOTSPOT, ALERTAS. INCLUYE: INSTALACION , HERRAMIENTA, MANO DE OBRA Y PUESTA EN MARCHA DEL SISTEMA.</t>
  </si>
  <si>
    <t>SUMINISTRO E INSTALACION DE SISTEMA DE MONITOREO Y GESTION PARA TODA LA RED. INCLUYE: INSTALACION , HERRAMIENTA, MANO DE OBRA Y PUESTA EN MARCHA DEL SISTEMA.</t>
  </si>
  <si>
    <t>SITE</t>
  </si>
  <si>
    <t>SUMINISTRO E INSTALACION DE RACK DE ALUMINIO DE 19" ANCHO, 2.2 MTS DE ALTURA, INCLUYE; ACCESORIOS DE MONTAJE ESPECIAL, COLOCACION EN SITIO, HERRAMIENTA, MANO DE OBRA Y TODO LO NECESARIO PARA SU CORRECTA INSTALACION</t>
  </si>
  <si>
    <t>SUMINISTRO E INSTALACION DE ORGANIZADOR VERTICAL, CANAL 13CM 2MTS LARGO INCLUYE; MONTAJE EN RACK, HERRAMIENTA, MANO DE OBRA Y TODO LO NECESARIO PARA SU CORRECTA INSTALACION</t>
  </si>
  <si>
    <t>SUMINISTRO E INSTALACION DE ORGANIZADOR HORIZONTAL DOBLE 2UR . INCLUYE; MONTAJE EN RACK, HERRAMIENTA, MANO DE OBRA Y TODO LO NECESARIO PARA SU CORRECTA INSTALACION</t>
  </si>
  <si>
    <t>SUMINISTRO E INSTALACION DE PATCH PANEL 24 PUERTOS CAT 6, NEGRO. INCLUYE; MONTAJE EN RACK, HERRAMIENTA, MANO DE OBRA Y TODO LO NECESARIO PARA SU CORRECTA INSTALACION</t>
  </si>
  <si>
    <t>SUMINISTRO E INSTALACION DE PATCHCORD CAT.6. INCLUYE; MONTAJE EN RACK, HERRAMIENTA, MANO DE OBRA Y TODO LO NECESARIO PARA SU CORRECTA INSTALACION</t>
  </si>
  <si>
    <t>SUMINISTRO E INSTALACION DE BARRA MULTICONTACTO, NEGRO 10 O SIMILAR PARA SUCORRECTA FUNCIONALIDAD. INCLUYE; MONTAJE EN RACK, HERRAMIENTA, MANO DE OBRA Y TODO LO NECESARIO PARA SU CORRECTA INSTALACION</t>
  </si>
  <si>
    <t>SUMINISTRO E INSTALACION DE NO-BREAK APC 2200VA, 1980W, 3H NEGRO. INCLUYE; MONTAJE EN RACK, HERRAMIENTA, MANO DE OBRA Y TODO LO NECESARIO PARA SU CORRECTA INSTALACION</t>
  </si>
  <si>
    <t>SUMINISTRO E INSTALACION DE SWITCH DE RED DE DATOS 24 PUERTOS 10/100/1000 CON PUERTOS POE Y PUERTOS SFP INCLUYE; EQUIPO Y PUESTA EN MARCHA</t>
  </si>
  <si>
    <t>SUMINISTRO Y COLOCACION DE CONMUTADOR DE RED PARA TELEFONOS IP, PROTOCOLO COMPATIBLES CLIENT 8 SERVER, ALGORITMOS DE SEGURIDAD SOPORTADOS O SIMILAR INCLUYE; MONTAJE EN RACK, INSTALACION DE TELEFONOS EN SITIO, HERRAMIENTA, MANO DE OBRA Y TODO LO NECESARIO PARA SU CORRECTA INSTALACION</t>
  </si>
  <si>
    <t>SUMINISTRO Y COLOCACION DE TELEFONOS IP, PANTALLA LCD, SOLUCION DE PANTALLA 128X64PIXELES , 3 LINEAS, CAPACIDAD DE DIRECCIONES 60 ENTRADAS O SIMILAR INCLUYE; MONTAJE EN RACK, INSTALACION DE TELEFONOS EN SITIO, HERRAMIENTA, MANO DE OBRA Y TODO LO NECESARIO PARA SU CORRECTA INSTALACION</t>
  </si>
  <si>
    <t>CABLEADO ESTRUCTURADO</t>
  </si>
  <si>
    <t>SUMINISTRO, COLOCACION Y CONEXIÓN DE DERIVADOR EN MEDIA TENSION J-3 EN 13.2 KV, INCLUYE CONEXIÓNES, CODOS, SU FIJACION EN REGISTRO DE MEDIA TENSION DE CFE Y TODO LO NECESARIO PARA SU CORRECTO FUNCIONAMIENTO</t>
  </si>
  <si>
    <t>REGISTRO PREFABRICADO DE 1.50x1.50 MTS, CON TAPA REDONDA 84B, DE CONCRETO POLIMERICO.</t>
  </si>
  <si>
    <r>
      <rPr>
        <sz val="7"/>
        <rFont val="Arial Narrow"/>
        <family val="2"/>
      </rPr>
      <t xml:space="preserve">DEMOLICION A MANO DE </t>
    </r>
    <r>
      <rPr>
        <b/>
        <sz val="7"/>
        <rFont val="Arial Narrow"/>
        <family val="2"/>
      </rPr>
      <t xml:space="preserve">PISO DE CONCRETO </t>
    </r>
    <r>
      <rPr>
        <sz val="7"/>
        <rFont val="Arial Narrow"/>
        <family val="2"/>
      </rPr>
      <t>EXISTENTE  INCLUYE:MATERIAL MANO DE OBRA,    RETIRO   DEL   MATERIAL   PRODUCTO   DE   LA   DEMOLICIÓN   FUERA   DE   OBRA, HERRAMIENTA,   EQUIPO   MENOR    Y   TODO   LO   NECESARIO   PARA   SU   CORRECTA EJECUCION. (P.U.O.T.)</t>
    </r>
  </si>
  <si>
    <r>
      <rPr>
        <sz val="7"/>
        <rFont val="Arial Narrow"/>
        <family val="2"/>
      </rPr>
      <t xml:space="preserve">DEMOLICION  A  MANO  DE  </t>
    </r>
    <r>
      <rPr>
        <b/>
        <sz val="7"/>
        <rFont val="Arial Narrow"/>
        <family val="2"/>
      </rPr>
      <t xml:space="preserve">LOSA  DE  CONCRETO  </t>
    </r>
    <r>
      <rPr>
        <sz val="7"/>
        <rFont val="Arial Narrow"/>
        <family val="2"/>
      </rPr>
      <t>EXISTENTE   INCLUYE:MATERIAL  MANO DE  OBRA,   RETIRO  DEL  MATERIAL  PRODUCTO  DE  LA  DEMOLICIÓN  FUERA  DE  OBRA, HERRAMIENTA,   EQUIPO   MENOR    Y   TODO   LO   NECESARIO   PARA   SU   CORRECTA EJECUCION. (P.U.O.T.)</t>
    </r>
  </si>
  <si>
    <r>
      <t xml:space="preserve">FABRICACIÓN   DE   </t>
    </r>
    <r>
      <rPr>
        <b/>
        <sz val="7"/>
        <rFont val="Arial Narrow"/>
        <family val="2"/>
      </rPr>
      <t xml:space="preserve">ZAPATA   CORRIDA  (ZC-1)   </t>
    </r>
    <r>
      <rPr>
        <sz val="7"/>
        <rFont val="Arial Narrow"/>
        <family val="2"/>
      </rPr>
      <t xml:space="preserve">DE   150 CM   DE ANCHO Y 20 CM  ESPESOR,   ARMADA   CON PARRILLA   DOBLE   CON   VARILLA   DEL  #3@20  EN   AMBAS   DIRECCIONES,  CONCRETO F´C:250KG/CM2,  INCLUYE:   IMPERMEABILIZCION CON IMPERMEABILIZANTE ASFALTICO, MATERIAL,CIMBRADO,   COLADO,   VIBRADO,  DESCIMBRADO, CURADO   DURANTE   LOS   PRIMEROS    7   DÍAS    DESPUÉS   DEL    COLADO,   TENDIDO REGLEADO,  EQUIPO,  HERRAMIENTA,  CONSUMIBLES,   MANO  DE  OBRA,   PROTECCIÓN POR  48  HORAS  Y  TODO  LO  NECESARIO  PARA  LA  CORRECTA  EJECUCIÓN  DE  LOS TRABAJOS.  (P.U.O.T.) </t>
    </r>
    <r>
      <rPr>
        <b/>
        <sz val="7"/>
        <rFont val="Arial Narrow"/>
        <family val="2"/>
      </rPr>
      <t>(MURO CURVO)</t>
    </r>
  </si>
  <si>
    <r>
      <t xml:space="preserve">FABRICACIÓN   DE   </t>
    </r>
    <r>
      <rPr>
        <b/>
        <sz val="7"/>
        <rFont val="Arial Narrow"/>
        <family val="2"/>
      </rPr>
      <t xml:space="preserve">ZAPATA   AISLADA   (ZA-5)   </t>
    </r>
    <r>
      <rPr>
        <sz val="7"/>
        <rFont val="Arial Narrow"/>
        <family val="2"/>
      </rPr>
      <t>DE   40CM   DE   ESPESOR,   ARMADA   CON PARRILLA   DOBLE   CON   VARILLA   DEL  #6@20  EN   AMBAS   DIRECCIONES,  CONCRETO F´C:250KG/CM2,  INCLUYE:  IMPERMEABILIZCION CON IMPERMEABILIZANTE ASFALTICO, MATERIAL,CIMBRADO,   COLADO,   VIBRADO,  DESCIMBRADO, CURADO   DURANTE   LOS   PRIMEROS    7   DÍAS    DESPUÉS   DEL    COLADO,   TENDIDO REGLEADO,  EQUIPO,  HERRAMIENTA,  CONSUMIBLES,   MANO  DE  OBRA,   PROTECCIÓN POR  48  HORAS  Y  TODO  LO  NECESARIO  PARA  LA  CORRECTA  EJECUCIÓN  DE  LOS TRABAJOS.  (P.U.O.T.)</t>
    </r>
  </si>
  <si>
    <t>SISTEMA 1</t>
  </si>
  <si>
    <t>SUMINISTRO Y COLOCACIÓN DE SISTEMA TVR  MODELO 4TVH0192D6000AA CON CAPACIDAD DE 214,900 BTU/H 220/60/3, INCLUYE: EQUIPO, MANO DE OBRA, HERRAMIENTA Y MAQUINARIA.</t>
  </si>
  <si>
    <t>SUMINISTRO Y COLOCACIÓN DE TAPA MODELO RAYPANELBLK001  CON CONTROLADOR PARA UNIDAD CASSETTE, INCLUYE: EQUIPO, MANO DE OBRA, HERRAMIENTA Y MAQUINARIA.</t>
  </si>
  <si>
    <t xml:space="preserve">SUMINISTRO  Y COLOCACIÓN  DE ACCESORIO  MODELO TRDK768HP  PARA  DISTRIBUCION  DE GAS REFRIGERANTE TVR II, INCLUYE: EQUIPO, MANO DE OBRA, HERRAMIENTA YMAQUINARIA.
</t>
  </si>
  <si>
    <t xml:space="preserve">SUMINISTRO  Y COLOCACIÓN  DE ACCESORIO MODELO TRDK314HP  PARA  DISTRIBUCION  DE GASREFRIGERANTE TVR II, INCLUYE: EQUIPO, MANO DE OBRA, HERRAMIENTA YMAQUINARIA.
</t>
  </si>
  <si>
    <t>SUMINISTRO Y COLOCACIÓN DE ACCESORIO MODELO TRDK225HP  PARA DISTRIBUCION DE GAS REFRIGERANTE TVR II, INCLUYE: EQUIPO, MANO DE OBRA, HERRAMIENTA Y MAQUINARIA.</t>
  </si>
  <si>
    <t>SUMINISTRO  Y COLOCACIÓN  DE ACCESORIO  MODELO TRDK003HP  PARA  DISTRIBUCION  DE GASREFRIGERANTE TVR II, INCLUYE: EQUIPO, MANO DE OBRA, HERRAMIENTA YMAQUINARIA.</t>
  </si>
  <si>
    <t>DE TUBERIA DE COBRE TIPO "L" PARA ALTA Y BAJA PRESION. AISLADA CON ARMAFLEX DE PARED DE 3/8", CABLE BLINDADO DE SEÑAL TIPO BELDEN DE 2 X 16,SOPORTERIA A BASE DE TAQUETES EXPANSIVOS,VARILLA ROSCADA, PERFIL UNICANAL DE 2 X 4, TUERCAS Y GUASAS PLANAS, DUCTERIA EN LAMINA GALVANIZADA LISA CAL 24 AISLADA POR EL INTERIOR CON DUCT LINNER CON PARED DE 1/2"  DIFUSORES Y REJILLAS DE INYECCION Y RETORNO , INSTALACION Y MANO DE OBRA</t>
  </si>
  <si>
    <t>SISTEMA 2</t>
  </si>
  <si>
    <t>SUMINISTRO Y COLOCACIÓN DE ACCESORIO MODELO TRDK003HP  PARA DISTRIBUCION DE GAS REFRIGERANTE TVR II, INCLUYE: EQUIPO, MANO DE OBRA, HERRAMIENTA Y MAQUINARIA.</t>
  </si>
  <si>
    <t>SISTEMA 3</t>
  </si>
  <si>
    <t>SUMINISTRO Y COLOCACIÓN DE ACCESORIO MODELO TRDK056HP  PARA DISTRIBUCION DE GAS REFRIGERANTE TVR II, INCLUYE: EQUIPO, MANO DE OBRA, HERRAMIENTA Y MAQUINARIA.</t>
  </si>
  <si>
    <t>SISTEMA 4,</t>
  </si>
  <si>
    <t>SISTEMAS AIRE ACONDICIONADO INDEPENDIENTES.</t>
  </si>
  <si>
    <t>SISTEMAS DESHUMIDIFICACION.</t>
  </si>
  <si>
    <t xml:space="preserve">DESUHIMIDIFACOR H20DDF50L/D400, EFICIENTE DESHUMIDIFICADOR AMBIENTE FIJO CON CAPACIDAD NOMIAL DE 90 PINTAS POR HORA. MARCA H2O TEK, OPERACIÓN A 220 V, MONOFASICO Y A 60 HERTZ DE FRECUENCIA. REFRIGERANTE 410-A. INCLUYE FILTRO TIPOS HEPA NIVEL G. </t>
  </si>
  <si>
    <t>DESUHIMIDIFACOR RPD-951DW, EFICIENTE DESHUMIDIFICADOR AMBIENTE MOVIL CON CAPACIDAD NOMIAL DE 90 PINTAS POR HORA. MARCA ENERGY STAR, OPERACIÓN A 220 V, MONOFASICO Y A 60 HERTZ DE FRECUENCIA. REFRIGERANTE 410-A.</t>
  </si>
  <si>
    <t>INSTALACION DE UNIDAD DESHUMIDIFICADORA FIJA, EN PLAFON, CONEXIÓN A SISTEMA DE DUCTOS, CONEXIÓN A SISTEMA DE DRENADO Y ARRANQUE DE UNIDAD.</t>
  </si>
  <si>
    <t xml:space="preserve">SISTEMAS DE EXTRACCION PARA BAÑOS. </t>
  </si>
  <si>
    <t xml:space="preserve">EXTRACTOR LINEAL MOD. TD1000S, MARCA SOLER Y PALAU CON CAPACIDAD NOMINAL DE 250 CFM. OPERACIÓN A 220 VOLTS, MONOFASICO  Y CON FRECUENCIA A 60 HERTZ. </t>
  </si>
  <si>
    <t>BOCA EXTRACCION MOD. DRPL40, MARCA NAMM. ELABORADO DE PLASTICO INYECTADO Y CON ACABADO COLOR BLANCO, DIAMETRO DE 4 PULGADAS-</t>
  </si>
  <si>
    <t xml:space="preserve">INSTALACION DE EXTRACTOR PARA BAÑOS, MEDIANTE DUCTO DE PVC SANITARIO DE 4 PULGADAS, INCLUYE SOPORTERIA Y DESPERDICIOS. SE REQUIERE INSTALACION ELECTRICA A PIE DE MAQUINA. </t>
  </si>
  <si>
    <t>SISTEMA DE AUTOMATIZACION.</t>
  </si>
  <si>
    <t xml:space="preserve">INSTALACION Y PROGRAMACION DE COOLMASTER A UNIDADES CONDENSADORAS E INTEGRACION A SISTEMA INFORMATICO DE PROYECTO. </t>
  </si>
  <si>
    <r>
      <t xml:space="preserve">SUMINISTRO Y COLOCACIÓN DE </t>
    </r>
    <r>
      <rPr>
        <b/>
        <sz val="7"/>
        <rFont val="Arial Narrow"/>
        <family val="2"/>
      </rPr>
      <t xml:space="preserve">PUERTA DOBLE DE CRISTAL </t>
    </r>
    <r>
      <rPr>
        <sz val="7"/>
        <rFont val="Arial Narrow"/>
        <family val="2"/>
      </rPr>
      <t>TEMPLADO FILTRASOL DE   9   MM.   DE   ESPESOR,   INCLUYE:   BISAGRAS   HIDRÁULICAS,   FIJOS   DE   CRISTAL, JALADERAS,   PUERTA   DE   1.00MX2.20M   DOS   HOJAS   ABATIBLES,   (VER   PLANO   DE PROYECTO)</t>
    </r>
  </si>
  <si>
    <t>CIRCUITO SUBTERRÁNEO TRIFÁSICO DE MEDIA TENSIÓN CON CABLE XLP, 15 KV, CAL. 1/0  AWG .INCLUYE  TERMINALES  TIPO INTEMPERI PARA CABLE 15 KV Y BRAKET DE SOPORTE DE CABLES.ACCESORIOS.</t>
  </si>
  <si>
    <t>EXCAVACIÓN A MANO EN TERRENO INVESTIGADO EN OBRA DE 0.00  A 3.00M     DE     PROFUNDIDAD     PARA     DESPLANTE     DE     CIMENTACIÓN,     INCLUYE: ESTABILIZACIÓN   DE   TALUDES   ,ACARREOS   DENTRO   DE   LA   OBRA,   NIVELACIÓN, MAQUINARIA, EQUIPO, HERRAMIENTA Y MANO DE OBRA.</t>
  </si>
  <si>
    <r>
      <rPr>
        <b/>
        <sz val="7"/>
        <rFont val="Arial Narrow"/>
        <family val="2"/>
      </rPr>
      <t xml:space="preserve">RELLENO  Y  COMPACTACIÓN  </t>
    </r>
    <r>
      <rPr>
        <sz val="7"/>
        <rFont val="Arial Narrow"/>
        <family val="2"/>
      </rPr>
      <t xml:space="preserve">DE  MATERIAL  PRODUCTO  DE  BANCO  A  MANO  O  CON EQUIPO MECÁNICO APLICADO CON AGUA EN CAPAS DE 20 CM. DE ESPESOR, INCLUYE: ACARREO,  PRUEBAS  DE  COMPACTACIÓN  PROCTOR   90  %,  EQUIPO,  MATERIAL,  MANO DE OBRA Y HERRAMIENTA. </t>
    </r>
    <r>
      <rPr>
        <b/>
        <sz val="7"/>
        <rFont val="Arial Narrow"/>
        <family val="2"/>
      </rPr>
      <t>(AREA-RAMPA)</t>
    </r>
  </si>
  <si>
    <r>
      <t xml:space="preserve">DEMOLICION  A  </t>
    </r>
    <r>
      <rPr>
        <b/>
        <sz val="7"/>
        <rFont val="Arial Narrow"/>
        <family val="2"/>
      </rPr>
      <t xml:space="preserve">MANO  DE  MURO  DE  BLOCK  </t>
    </r>
    <r>
      <rPr>
        <sz val="7"/>
        <rFont val="Arial Narrow"/>
        <family val="2"/>
      </rPr>
      <t>EXISTENTE   INCLUYE: MATERIAL  MANO  DE OBRA,    RETIRO   DEL   MATERIAL   PRODUCTO   DE   LA   DEMOLICIÓN   FUERA   DE   OBRA, HERRAMIENTA,    EQUIPO    MENORY    TODO    LO    NECESARIO    PARA    SU    CORRECTA EJECUCION. (P.U.O.T.)</t>
    </r>
  </si>
  <si>
    <r>
      <t xml:space="preserve">FABRICACION  DE  </t>
    </r>
    <r>
      <rPr>
        <b/>
        <sz val="7"/>
        <rFont val="Arial Narrow"/>
        <family val="2"/>
      </rPr>
      <t xml:space="preserve">RAMPA  DE  LOSA  MACIZA  </t>
    </r>
    <r>
      <rPr>
        <sz val="7"/>
        <rFont val="Arial Narrow"/>
        <family val="2"/>
      </rPr>
      <t>DE  12  CM,  ARMADA  CON  VARILLA  DEL  #4 @15CM EN AMBAS DIRECCIONES CONCRETO F'C=250 KG/CM2, INCLUYE: TRAZO DE LOS TRABAJOS,VIBRADO,  EQUIPO  TOPOGRÁFICO  SEGÚN  DISEÑO,  CORTE  DE  LOSAS  CON DISCO  DE  DIAMANTE  AL  1/3  DEL  ESPESOR  DE  LA  LOSA,  RELLENO,  CONFINAMIENTO CON  MATERIAL  PRODUCTO  DE  LA  EXCAVACIÓN,  COMPACTACIÓN  AL  90%  PROCTOR, AFINE,    CIMBRADO,    COLADO,   VIBRADO,    DESCIMBRADO,   CURADO   DURANTE   LOS PRIMEROS     7    DÍAS     DESPUÉS    DEL    COLADO,    TENDIDO     REGLEADO,    EQUIPO, HERRAMIENTA, CONSUMIBLES,  MANO DE OBRA,  PROTECCIÓN POR 48 HORAS Y TODO LO NECESARIO PARA LA CORRECTA EJECUCIÓN DE LOS TRABAJOS.  (P.U.O.T.)</t>
    </r>
  </si>
  <si>
    <t xml:space="preserve">BUTACAS PARA AUDIVISUAL, MOD. CLASS E. O SIMILAR PARA TEATRO, CINE O AREA DE ESPECCTACULOS. INCLUYE: DESINTALACION DE BUTACAS EXISTENTES Y REINSTALACION  DE BUTACAS NUEVAS. INCLUYE: ACARREO DENTRO Y FUERA DE LA OBRA,  MANO DE OBRA, MATERIALES, EQUIPO Y HERRAMIENTA Y TODO LO NECESARIO PARA SU CORRECTA INSTALACION </t>
  </si>
  <si>
    <t>APLANADO  EN  MURO  CON  YESO,  INCLUYE; ADHESIVO PARA TRANSICION Y CARGO  DIRECTO  POR  EL  COSTO  DE  LOS MATERIALES  QUE  INTERVENGAN,  FLETE  A  OBRA,  DESPERDICIO,  ACARREO  HASTA  EL LUGAR DE SU UTILIZACIÓN,  PICADO DE  LAS ÁREAS  DE CONCRETO,  ELABORACIÓN  DE MORTERO,  MAESTREADO,  PERFILADO,  REMATES,  LIMPIEZA  Y  RETIRO  DE  SOBRANTES FUERA     DE     OBRA,     EQUIPO     DE     SEGURIDAD,     INSTALACIONES     ESPECÍFICAS, DEPRECIACIÓN   Y  DEMÁS   DERIVADOS   DEL   USO  DE   HERRAMIENTA   Y   EQUIPO,   EN
CUALQUIER NIVEL</t>
  </si>
  <si>
    <t>SUMINISTRO Y COLOCACION DE CANALIZACION DE TUBO STEEL  DE 3/4". INCLUYE: SOPORTE, CONEXIONES, HERRAMIENTA, MANO DE OBRA Y TODO LO NECESARIO PARA SU CORRECTA EJECUCION</t>
  </si>
  <si>
    <t>SUMINISTRO Y COLOCACION DE CANALIZACION DE TUBO STEEL DE 1". INCLUYE: SOPORTE, CONEXIONES, HERRAMIENTA, MANO DE OBRA Y TODO LO NECESARIO PARA SU CORRECTA EJECUCION</t>
  </si>
  <si>
    <t>CANALIZACIONES</t>
  </si>
  <si>
    <t>SUMINISTRO Y COLOCACION DE CANALIZACION DE TUBO PVC CED 40  DE 3/4". INCLUYE: SOPORTE, CONEXIONES, HERRAMIENTA, MANO DE OBRA Y TODO LO NECESARIO PARA SU CORRECTA EJECUCION</t>
  </si>
  <si>
    <t>SUMINISTRO Y COLOCACION DE CANALIZACION DE TUBO PVC CED 40  DE 1". INCLUYE: SOPORTE, CONEXIONES, HERRAMIENTA, MANO DE OBRA Y TODO LO NECESARIO PARA SU CORRECTA EJECUCION</t>
  </si>
  <si>
    <t>SUMINISTRO Y COLOCACION DE CANALIZACION DE TUBO PVC CED 40  DE 1 1/4". INCLUYE: SOPORTE, CONEXIONES, HERRAMIENTA, MANO DE OBRA Y TODO LO NECESARIO PARA SU CORRECTA EJECUCION</t>
  </si>
  <si>
    <t>SUMINISTRO Y COLOCACION DE CANALIZACION DE TUBO PVC CED 40  DE 1 1/2". INCLUYE: SOPORTE, CONEXIONES, HERRAMIENTA, MANO DE OBRA Y TODO LO NECESARIO PARA SU CORRECTA EJECUCION</t>
  </si>
  <si>
    <t>SUMINISTRO Y COLOCACION DE CANALIZACION DE TUBO STEEL DE 1 1/4". INCLUYE: SOPORTE, CONEXIONES, HERRAMIENTA, MANO DE OBRA Y TODO LO NECESARIO PARA SU CORRECTA EJECUCION</t>
  </si>
  <si>
    <t>SUMINISTRO E INSTALACION DE  CABLE ESTRUCTURADO PARA SERVICIO DE RED CATEGORIA 6 SOLUCION PANDUIT PAN-NET PARA EL USO DE TRANSFERECIA DE ENERGIA Y DATOS. INCLUYE; INSTALACION DE CABLEADO EN CANALIZACION, HERRAMIENTA, MANO DE OBRA, CERTIFICACION DE CABLE DE ESTRUCTURADO PUNTO A PUNTO.</t>
  </si>
  <si>
    <r>
      <t xml:space="preserve">SUMINISTRO E INSTALACION DE ESPEJO DE .7.00 X 0.70 M CON MARCO DE ALUMINIO, DE SOBREPONER. INCLUYE:  MANO DE OBRA, EQUIPO, MATERIALES Y HERRAMIENTA Y TODO LO NECESARIO PARA SU CORRECTA INSTALACION </t>
    </r>
    <r>
      <rPr>
        <b/>
        <sz val="7"/>
        <rFont val="Arial Narrow"/>
        <family val="2"/>
      </rPr>
      <t>(BAÑO HOMBRES)</t>
    </r>
  </si>
  <si>
    <t xml:space="preserve">SUMINISTRO Y COLOCACIÓN DE PUERTA DE CRISTAL TEMPLADO FILTRASOL DE 9  MM.  DE  ESPESOR CON BANDA DE PRIVACIDAD,  INCLUYE:  BISAGRAS  HIDRÁULICAS,  JALADERAS,  DE  0.90MX2.20M , </t>
  </si>
  <si>
    <r>
      <rPr>
        <sz val="7"/>
        <rFont val="Arial Narrow"/>
        <family val="2"/>
      </rPr>
      <t xml:space="preserve">FABRICACIÓN DE TRABE DE LIGA (TL-1) EN FINAL DE DE RAMPA DE 20 X 40CM, ARMADA CON  4  VAR  DE  #4  Y  ESTRIBOS  DEL  #3  @  20CM,  INCLUYE:  CONCRETO  250  KG/CM2, TRAZO,  VIBRADO,  CIMBRADO,  DESCIMBRADO,  EQUIPO,  MANO DE OBRA,  MATERIALO Y HERAMIENTA. </t>
    </r>
    <r>
      <rPr>
        <b/>
        <sz val="7"/>
        <rFont val="Arial Narrow"/>
        <family val="2"/>
      </rPr>
      <t>(EMPATE DE MURO Y PISO)</t>
    </r>
  </si>
  <si>
    <t>SUMINISTRO Y COLOCACION DE TARJA DE ACERO INOXIDABLE MARCA EB, MODELO M- 110-22 PARA EMPOTRAR CON ACABADO SATINADO,  2 TINAS, EMPOTRABLE  EN BARRA, INCLUYE: MEZCLADORA DE COCINA 8" MODELO ELENA MODELO DE CLAVE: AK5016BM. MARCA   FLOWELL,   CONEXIONES, EMPOTRAMIENTO,   MATERIAL,   MANO   DE   OBRA, EQUIPO,   HERRAMIENTA,   LIMPIEZA   Y   TODO   LO   NECESARIO   PARA   LA   CORRECTA
EJECUCION DE LOS TRABAJOS</t>
  </si>
  <si>
    <t>SUMINISTRO  Y  COLOCACIÓN  DE  VENTANA  DE  MADERA  DE  PINO  DE  1RA  DE  1.20  X 2.25m,   DE  CRISTAL  FILTRASOL 6 MM,  INCLUYE:  HERRAJES,  TORNILLERÍA,  EMPAQUES, MADERA,   CORTES,   DESPERDICIOS,   SELLADO   CON   SILICÓN, PLOMEO,   ALINEACIÓN, ELEVACIÓN, ACARREOS, CONCEPTO A SATISFACCIÓN DE SUPERVISIÓN.</t>
  </si>
  <si>
    <t>SUMINISTRO  Y  COLOCACIÓN  DE  VENTANA  DE  MADERA  DE  PINO  DE  1RA  DE  1.20  X 3.20m,   DE  CRISTAL  FILTRASOL 6 MM,  INCLUYE:  HERRAJES,  TORNILLERÍA,  EMPAQUES, MADERA,   CORTES, DESPERDICIOS,   SELLADO   CON   SILICÓN, PLOMEO, ALINEACIÓN, ELEVACIÓN, ACARREOS, CONCEPTO A SATISFACCIÓN DE SUPERVISIÓN.</t>
  </si>
  <si>
    <r>
      <t xml:space="preserve">CONSTRUCCIÓN   DE   </t>
    </r>
    <r>
      <rPr>
        <b/>
        <sz val="7"/>
        <rFont val="Arial Narrow"/>
        <family val="2"/>
      </rPr>
      <t>MURO   DE   BLOCK   DE   10X20X40</t>
    </r>
    <r>
      <rPr>
        <sz val="7"/>
        <rFont val="Arial Narrow"/>
        <family val="2"/>
      </rPr>
      <t xml:space="preserve">   CMS.   INCLUYE:   ACARREOS INTERNOS  DE  MATERIALES,  ANDAMIOS,  ELEVACIÓN,  PLOMEO,  DESFONDE  DE  PIEZAS, RECORTES,     DESPERDICIOS,     LIMPIEZA     GRUESA,     CONCEPTO     TERMINADO     A SATISFACCIÓN DE SUPERVISIÓN.</t>
    </r>
  </si>
  <si>
    <r>
      <t xml:space="preserve">SUMINISTRO, COLOCACION Y HABILITADO DE </t>
    </r>
    <r>
      <rPr>
        <b/>
        <sz val="7"/>
        <rFont val="Arial Narrow"/>
        <family val="2"/>
      </rPr>
      <t>CASTILLOS K-3 , DE 1</t>
    </r>
    <r>
      <rPr>
        <sz val="7"/>
        <rFont val="Arial Narrow"/>
        <family val="2"/>
      </rPr>
      <t>0 X 20 (4 VAR. #4 +  EST # 2  @  0.20)    F´C=  200  ,  KG/CM2  ,  INCLUYE:  MATERIAL,  ,  CIMBRADO,  DESCIMBRADO, VIBRADO,    CORTES,    ANDAMIOS,    SOLDADURA,    NIVELACIÓN,    DOBLECES,    EQUIPO, MATERIAL, HERRAMIENTA Y MANO DE OBRA (CUBO DE ELEVADOR Y ESCALERAS</t>
    </r>
    <r>
      <rPr>
        <b/>
        <sz val="7"/>
        <rFont val="Arial Narrow"/>
        <family val="2"/>
      </rPr>
      <t>)</t>
    </r>
  </si>
  <si>
    <t>CADENA DE DESPLANTE O CERRAMIENTO DE 10 X 20 ARMADA CON 4 VARILLA #3, CON ESTRIBOS #2 @ 20CM,   INCLUYE:   CONCRETO   F´C=200KG/CM2,   CIMBRADO,   DESCIMBRADO,   VIBRADO, CORTES,   ANDAMIOS,   SOLDADURA,   NIVELACIÓN,   DOBLECES,    EQUIPO,   MATERIAL, HERRAMIENTA Y MANO DE OBRA</t>
  </si>
  <si>
    <t>CONSTRUCCIÓN DE BARRA  DE CONCRETO 0.50 X 1.36 PARA LAVABO CON LOSA DE CONCRETO F'c=200 KG/CM2 DE 8 CMS DE ESPESOR ARMADA CON VAR. No.3 A CADA 15CMS,  INCLUYE:  MATERIAL,  MANO  DE  OBRA, ACABADO  FLOTEADO  FINO,  CUBIERTA  DE  AZULEJO,   HABILITADO,  CIMBRA  COMÚN, DESCIMBRADO,    ARMADO,    COLADO,   VIBRADO,    CURADO,,    TRASLAPES,   AMARRES, DESPERDICIOS, HERRAMIENTA Y EQUIPO. P.U.O.T</t>
  </si>
  <si>
    <t>CONSTRUCCIÓN DE BARRA  DE CONCRETO0.60 X 2.00 PARA AREA DE TRABAJO, A BASE DE  BLOCK  Y  MORTERO  CEMENTO  ARENA  1:3 Y CON LOSA DE CONCRETO F'c=200 KG/CM2 DE 8 CMS DE ESPESOR ARMADA CON VAR. No.3 A CADA 15CMS,  INCLUYE:  MATERIAL,  MANO  DE  OBRA, ACABADO  FLOTEADO  FINO,  CUBIERTA  DE  AZULEJO,   HABILITADO,  CIMBRA  COMÚN, DESCIMBRADO,    ARMADO,    COLADO,   VIBRADO,    CURADO,,    TRASLAPES,   AMARRES, DESPERDICIOS, HERRAMIENTA Y EQUIPO. P.U.O.T</t>
  </si>
  <si>
    <t>CONSTRUCCIÓN  DE  BARRA   DE  CONCRETO  0.60  X  3.40  PARA  ATENCION  EN  AREA  DE CAFETERIA , A BASE DE BLOCK Y MORTERO CEMENTO ARENA 1:3 Y CON LOSA DE CONCRETO F'c=200 KG/CM2 DE 8 CMS DE ESPESOR ARMADA CON VAR. No.3 A CADA 15CMS, INCLUYE: MATERIAL, MANO  DE  OBRA,   ACABADO  FLOTEADO  FINO,  CUBIERTA  DE  GRANITO,   HABILITADO, CIMBRA  COMÚN,  DESCIMBRADO,  ARMADO,  COLADO,  VIBRADO,  CURADO,,  TRASLAPES, AMARRES, DESPERDICIOS, HERRAMIENTA Y EQUIPO. P.U.O.T</t>
  </si>
  <si>
    <t>CONSTRUCCIÓN DE BARRA  DE CONCRETO 0.50 X 0.70 PARA LAVABO CON LOSA DE CONCRETO F'c=200 KG/CM2 DE 8 CMS DE ESPESOR ARMADA CON VAR. No.3 A CADA 15CMS,  INCLUYE:  MATERIAL,  MANO  DE  OBRA, ACABADO  FLOTEADO  FINO,  CUBIERTA  DE  AZULEJO,   HABILITADO,  CIMBRA  COMÚN, DESCIMBRADO,    ARMADO,    COLADO,   VIBRADO,    CURADO,,    TRASLAPES,   AMARRES, DESPERDICIOS, HERRAMIENTA Y EQUIPO. P.U.O.T</t>
  </si>
  <si>
    <t>INSTALACIONES, CANCELERIA Y MUEBLES EN AZOTEA</t>
  </si>
  <si>
    <t>V.A</t>
  </si>
  <si>
    <t>ALBAÑILERIA Y ACABADOS EN AZOTEA</t>
  </si>
  <si>
    <t>CONSTRUCCION  DE  PLAFOND  RETICULAR EN  AREA EXISTENTE Y BAÑOS , CON PLACA DE 16 MM DE 60 X 60 CM , SEPARACION,   REFUERZO   EN   ESQUINAS,   CANALETA CALIBRE 26, REDIMIX CALAFATEADO, PREPARACION TERMINADA PARA APLICACION DE PINTURA, INCLUYE;  CARGO DIRECTO POR EL COSTO DE LOS MATERIALES Y MANO DE OBRA  QUE  INTERVENGAN,  FLETE  A  OBRA,  DESPERDICIO,  ACARREO  HASTA  EL LUGAR DE  SU  UTILIZACION,  TRAZO  Y  NIVELACION  CON  PLACAS  FIJADAS,  CON  TORNILLOS AUTORROSCANTES  A  CADA  30  CM  PERIMETRALMENTE  Y  CANALES  Y  POSTES  DE LAMINA   GALVANIZADA   CAL.   No.   26   Y   ANCHOS   DE   ACUERDO   A   LO   INDICADO, COLOCADOS   A   CADA   60   CM.   FIJADOS   A   LA   ESTRUCTURA   Y   UNIDOS   SEGUN PROCEDIMIENTO  DEL  FABRICANTE,  PLACA  DE  FIJACION,  SOLDADURA,  FIJACION  CON TAQUETE EXPANSIVO FIJADO A PISO,ESQUINEROS, REBORDES, ALMACENAJE, ESTIBA, COLOCACION,     EMPLASTECIDO,     CORTES,     PERFILAR,     ABRIR     HUECOS     PARA INSTALACIONES,    EMBOQUILLADOS,    REFUERZOS    PARA EL AREA    DE    TRABAJO,    ACARREOS HORIZONTALES  Y  VERTICALES  DEL  MATERIAL  A  CUALQUIER  NIVEL,  DISTANCIA  Y  AREA  DE  TRABAJO  DENTRO  DEL INMUEBLE,  MATERIAL  PRODUCTO  DE  LOS  TRABAJOS,  LIMPIEZA,  DESPERDICIOS  Y  SOBRANTES  A  TIRO  LIBRE AUTORIZADO FUERA DEL INMUEBLE, MANIOBRAS, MANO DE OBRA, HERRAMIENTA, EQUIPO Y TODO LO NECESARIO PARA SU CORRECTA INSTALACION</t>
  </si>
  <si>
    <t>I.A.-</t>
  </si>
  <si>
    <t>I.B</t>
  </si>
  <si>
    <t>I.C.-</t>
  </si>
  <si>
    <t>I.D.-</t>
  </si>
  <si>
    <t>I.E.-</t>
  </si>
  <si>
    <t>I.F.-</t>
  </si>
  <si>
    <t>I.G.-</t>
  </si>
  <si>
    <t>I.H.-</t>
  </si>
  <si>
    <t xml:space="preserve">DREN PARA A/C DE AZOTEA A PISO DE FACHADAS LATERALES, @ 15 M POR FACHADA CON RAMALEO PERIMETRAL DE TUBO DE PVC DE 3/4" DE DIAMETRO. INCLUYE: MATERIAL, MANO DE OBRA, EQUIPO Y HERRAMIENTA Y TODO LO NECESARIO PARA SU CORRECTA INSTALACION </t>
  </si>
  <si>
    <t xml:space="preserve">DREN PARA A/C DE AZOTEA A PISO POR BAÑOS INTERIORES DE TUBO DE PVC DE 3/4". INCLUYE: MATERIAL, MANO DE OBRA, EQUIPO Y HERRAMIENTA Y TODO LO NECESARIO PARA SU CORRECTA INSTALACION </t>
  </si>
  <si>
    <t>II</t>
  </si>
  <si>
    <t>II.A</t>
  </si>
  <si>
    <t>II.B</t>
  </si>
  <si>
    <t>II.C</t>
  </si>
  <si>
    <t>II.D</t>
  </si>
  <si>
    <t>II.E</t>
  </si>
  <si>
    <t>SISTEMA DE TRANSMISION DE DATOS WIFI</t>
  </si>
  <si>
    <t>II.F</t>
  </si>
  <si>
    <t>II.G</t>
  </si>
  <si>
    <t>II.H</t>
  </si>
  <si>
    <t>TELEFONIA Y CONMUTADOR</t>
  </si>
  <si>
    <t>II.I</t>
  </si>
  <si>
    <t>II.J</t>
  </si>
  <si>
    <t>II.K</t>
  </si>
  <si>
    <t>II.L</t>
  </si>
  <si>
    <t>II.M</t>
  </si>
  <si>
    <t>III.-</t>
  </si>
  <si>
    <t>III.A</t>
  </si>
  <si>
    <t>III.B</t>
  </si>
  <si>
    <t>IV.-</t>
  </si>
  <si>
    <t>SISTEMA DE TIERRAS PARA SUBESTACIÓN  ELÉCTRICA DE 300 KVA TIPO SUMERGIBLE, VARILAS DE COBRE TIPO COPERWELCON SOLDADURA CADWELD.</t>
  </si>
  <si>
    <t>V.-</t>
  </si>
  <si>
    <t>REHABILITACION DE MOLDURAS DE CANTERA ROSA SOBRE VENTANAS Y PUERTAS EN FACHADA PERIMETRALES DEL EDIFICIO  EXITENTE  A  UNA  ALTURA  DE  0  @  3.00  MTS  N.P.T. ,   INCLUYE:  MATERIAL, DESPERDICIOS, EQUIPO, HERRAMIENTA, MANO DE OBRA.</t>
  </si>
  <si>
    <t>SUMINISTRO  Y  APLICACIÓN  DE  PINTURA  VINILICA PARA INTERIOR Y EXTERIOR MARCA OSEL LINEA PLATA O SIMILAR, DEL COLOR  QUE  INDIQUE  SUPERVISIÓN  A  DOS MANOS,  INCLUYE:  COSTO  DIRECTO  DE  MANO  DE  OBRA,  MATERIAL,  HERRAMIENTA  Y EQUIPO PARA SU EJECUCIÓN.</t>
  </si>
  <si>
    <r>
      <t xml:space="preserve">MUEBLES DE </t>
    </r>
    <r>
      <rPr>
        <b/>
        <sz val="7"/>
        <color rgb="FF0E233D"/>
        <rFont val="Arial Narrow"/>
        <family val="2"/>
      </rPr>
      <t>BAÑOS</t>
    </r>
  </si>
  <si>
    <r>
      <t xml:space="preserve">SUMINISTRO Y COLOCACION DE VITROPISO DE PORCELANATO CON BOQUILLA SIN ARENA DE 2 MM DE 60 X 60 CM COLOR GRIS MOD. BERLIN MCA. INTERCERAMIC. INCLUYE: MATERIAL, MANO DE OBRA, HERRAMIENTA Y EQUIPO PARA SU CORRECTA INSTALACION, RECORTES, ACARREO DENTRO Y FUERA DE LA OBRA, DETALLES EN FILOS, NIVELACION Y PLOMO.  </t>
    </r>
    <r>
      <rPr>
        <b/>
        <sz val="7"/>
        <rFont val="Arial Narrow"/>
        <family val="2"/>
      </rPr>
      <t>(AREA ADMINISTRTIVA)</t>
    </r>
  </si>
  <si>
    <r>
      <t xml:space="preserve">SUMINISTRO Y COLOCACION DE ZOCLO DE PORCELANATO CON BOQUILLA SIN ARENA DE 2 MM DE 10 CM COLOR GRIS MOD. BERLIN MCA. INTERCERAMIC. INCLUYE: MATERIAL, MANO DE OBRA, HERRAMIENTA Y EQUIPO PARA SU CORRECTA INSTALACION, RECORTES, ACARREO DENTRO Y FUERA DE LA OBRA, DETALLES EN FILOS, NIVELACION Y PLOMO. </t>
    </r>
    <r>
      <rPr>
        <b/>
        <sz val="7"/>
        <rFont val="Arial Narrow"/>
        <family val="2"/>
      </rPr>
      <t>(AREA ADMINISTRATIVA)</t>
    </r>
  </si>
  <si>
    <r>
      <t xml:space="preserve">SUMINISTRO E INSTALACION DE ESPEJO DE 0.50 X 0.70 M CON MARCO DE ALUMINIO, DE SOBREPONER. INCLUYE:  MANO DE OBRA, EQUIPO, MATERIALES Y HERRAMIENTA Y TODO LO NECESARIO PARA SU CORRECTA INSTALACION </t>
    </r>
    <r>
      <rPr>
        <b/>
        <sz val="7"/>
        <rFont val="Arial Narrow"/>
        <family val="2"/>
      </rPr>
      <t>(BAÑOS)</t>
    </r>
  </si>
  <si>
    <t xml:space="preserve">SUMINISTRO Y APLICACIÓN DE PINTURA EN ESMALTE OSEL ORO O SIMILAR EN CALIDAD, COLOR NEGRA A DOS MANOS EN ESTRUCTURA DE ACERO Y LOSA ACERO, A CUALQUIER ALTURA. INCLUYE: COSTO DIRECTO DE MANO DE OBRA, MATERIAL, ANDAMIOS, HERRAMIENTA Y EQUIPO PARA SU CORRECTA EJECUCION </t>
  </si>
  <si>
    <r>
      <t xml:space="preserve">SUMINISTRO Y COLOCACION DE VITROPISO DE PORCELANATO CON BOQUILLA SIN ARENA DE 2 MM DE 60 X 120 CM COLOR GRIS MOD. BERLIN MCA. INTERCERAMIC. INCLUYE: MATERIAL, MANO DE OBRA, HERRAMIENTA Y EQUIPO PARA SU CORRECTA INSTALACION, RECORTES, ACARREO DENTRO Y FUERA DE LA OBRA, DETALLES EN FILOS, NIVELACION Y PLOMO. </t>
    </r>
    <r>
      <rPr>
        <b/>
        <sz val="7"/>
        <rFont val="Arial Narrow"/>
        <family val="2"/>
      </rPr>
      <t>(AREA DE EXPOSICION)</t>
    </r>
  </si>
  <si>
    <t>V.B</t>
  </si>
  <si>
    <t>V.C</t>
  </si>
  <si>
    <t>V.D</t>
  </si>
  <si>
    <t>V.E</t>
  </si>
  <si>
    <t>V.F</t>
  </si>
  <si>
    <t>V.G</t>
  </si>
  <si>
    <t>V.H</t>
  </si>
  <si>
    <t>VI.-</t>
  </si>
  <si>
    <t>VI.A</t>
  </si>
  <si>
    <t>ALTA, MEDIA Y BAJA TENSION ELECTRICA Y ALUMBRADO</t>
  </si>
  <si>
    <t>ALUMBRADO</t>
  </si>
  <si>
    <r>
      <rPr>
        <b/>
        <sz val="8"/>
        <color rgb="FFFFFFFF"/>
        <rFont val="Arial Narrow"/>
        <family val="2"/>
      </rPr>
      <t>SUBTOTAL</t>
    </r>
  </si>
  <si>
    <r>
      <rPr>
        <b/>
        <sz val="12.5"/>
        <rFont val="Calibri"/>
        <family val="2"/>
      </rPr>
      <t>MUSEO DE ARTE DE LA CIUDAD DE LA PAZ</t>
    </r>
  </si>
  <si>
    <r>
      <rPr>
        <sz val="7.5"/>
        <rFont val="Calibri"/>
        <family val="2"/>
      </rPr>
      <t>Belisario dominguez entre Independencia y 5 de Mayo</t>
    </r>
  </si>
  <si>
    <r>
      <rPr>
        <sz val="7.5"/>
        <rFont val="Calibri"/>
        <family val="2"/>
      </rPr>
      <t>La Paz, Baja California Sur. Mexico</t>
    </r>
  </si>
  <si>
    <r>
      <rPr>
        <b/>
        <sz val="10"/>
        <rFont val="Calibri"/>
        <family val="2"/>
      </rPr>
      <t>I.- OBRA CIVIL COMPLEMENTARIA INTERIOR</t>
    </r>
  </si>
  <si>
    <t>R E S U M E N</t>
  </si>
  <si>
    <t>II.-INSTALACIONES ESPECIALES</t>
  </si>
  <si>
    <t>OBRA EN CUBIERTA -  AZOTEA</t>
  </si>
  <si>
    <t>III.- OBRA EN CUBIERTA -  AZOTEA</t>
  </si>
  <si>
    <t>IV.- REHABILITACIÓN EDIFICIO EXISTENTE</t>
  </si>
  <si>
    <t>V.- SISTEMA DE AIRE ACONDICIONADO</t>
  </si>
  <si>
    <t>S U B T O T A L</t>
  </si>
  <si>
    <t>I V A (16%)</t>
  </si>
  <si>
    <r>
      <t xml:space="preserve">CONSTRUCCIÓN  DE MURO DE 15 CM. </t>
    </r>
    <r>
      <rPr>
        <b/>
        <sz val="7"/>
        <rFont val="Arial Narrow"/>
        <family val="2"/>
      </rPr>
      <t xml:space="preserve">DIVISORIO DE TABLARROCA </t>
    </r>
    <r>
      <rPr>
        <sz val="7"/>
        <rFont val="Arial Narrow"/>
        <family val="2"/>
      </rPr>
      <t xml:space="preserve">DE ALTURA VARIABLE HASTA 7.50M  A BASE  DE  HOJA DE  1/2",  A  UNA O DOS  CARAS  </t>
    </r>
    <r>
      <rPr>
        <b/>
        <sz val="7"/>
        <rFont val="Arial Narrow"/>
        <family val="2"/>
      </rPr>
      <t xml:space="preserve">.  </t>
    </r>
    <r>
      <rPr>
        <sz val="7"/>
        <rFont val="Arial Narrow"/>
        <family val="2"/>
      </rPr>
      <t>HOJAS  FIJADAS  CON CHILILLOS  TEK  BROCA  GALVANIZADO  @  30cm.  CINTA  DE  REFUERZO DE FIBRA DE VIDRIO Y COMPUESTO PARA JUNTAS REDIMIX, LISTO PARA RECIBIR RECUBRIMIENTO DE YESO, ALTURA MAXIMA DE 7.15 M. INCLUYE:   TRAZO   Y   NIVELACIÓN,   SUJECIÓN,   FIJACIÓN,   REGISTROS   PARA INSTALACIONES,  ESTRUCTURA DE SOPORTE A BASE DE PERFIL PTR DE 4X4" BLANCO A CADA 1.20 M DE DISTANCIA CON REFUERZOS HORIZONTALES LARGUEROS A CADA 2 METROS DE ALTURA, DETALLE  SEGÚN  PLANO,  MANO  DE  OBRA,  HERRAMIENTA,  EQUIPO, ANDAMIOS Y TODO LO NECESARIO PARA LA CORRECTA EJECUCIÓN DE LOS TRABAJOS.</t>
    </r>
  </si>
  <si>
    <t>Suministro y colocación de Rieles y perfiles metálicos de sujeción de elementos, incluye: material, mano de obra, herramienta menos, equipo y herramiento.</t>
  </si>
  <si>
    <t>Suministro   y   colocacion   de   estanteria   metalica   para   resguardo   de   elementos,   incluye: material,mano  de  obra,  herramienta  menor,  equipo,  herramienta  y  todo  lo  necesario  para  su correcta instalacion</t>
  </si>
  <si>
    <t>Suministro, fabricación y colocación de rack metálico para obras de arte, con dimensiones de 4.56 x  2.46  mts  de  altura,  a  base  de  perfiles  tubulares  cod.  c-125  cal.  18  mismos  que  conforman el bastidor  en  sentido  horizontal  y  vertical,  forrado  en  ambas  caras  con  metal  desplegado  cal.  13, número de referencia 1/2" # 3, marca collado ó similar de igual calidad , riel superior tubular cal. 18, cod. 1400, 2 carretillas de 4 ruedas embaladas del no. 16, 2 ruedas con placa de 100 mm de diámetro de alta resistencia, riel inferior de ángulo metálico y solera de 1/4" de espesor, el precio unitario  incluye:  el  costo  de  los  materiales  y  de  consumo,  trazos,  cortes,  ajustes,  nivelación, elementos   de   fijación,   fijación,   desperdicios,   soldadura   electrica   serie   e-6013,   esmerilado, nivelación, fijación, aplicación por medio de aspersión de una mano de primer anticorrosivo y dos manos de pintura esmalte acrilico marca comex ó similar de igual calidad, jaladera marca zamak ó similar  de  igual  calidad,  andamiaje,  limpieza  diaria  del  area  de  trabajo,  acarreos  horizontales  y verticales del material a cualquier nivel, distancia y area de trabajo dentro del inmueble, material producto  de  los  trabajos,  limpieza,  desperdicios  y  sobrantes  a  tiro  libre  autorizado  fuera  del inmueble,  maniobras,  mano  de  obra,  herramienta,  equipo  y  todo  lo  necesario  para  la  correcta ejecucion de los trabajos, el costo directo, el costo indirecto, el costo por financiamiento, el cargo por utilidad y los cargos adicionales de la empresa, p.u.o.t.</t>
  </si>
  <si>
    <t>Suministro, armado y colocacion de Bases, Vitrinas y módulos de Exhibición Física para obras de arte;  medidas  diversas;  armado en base de madera  con cristal,  iluminacion en  interior.  Incluyte: pieza a la medida, material, puesta en sitio</t>
  </si>
  <si>
    <t>CENTRO DE CARGA MARCA SQUARE D,TIPO EMPOTRAR, TRIFASICO  A CUATRO HILOS, 42 ESPACIOS, BARRAS DE 225 AMPERES, .240/120 Vac.,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</si>
  <si>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PZA.</t>
  </si>
  <si>
    <t>CENTRO DE CARGA MARCA SQUARE D,TIPO EMPOTRAR, TRIFASICO  A CUATRO HILOS, 24 ESPACIOS, BARRAS DE 100 AMPERES, .240/120 Vac.,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</si>
  <si>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30 ESPACIOS, BARRAS DE 200 AMPERES, .240/120 Vac., ZAPATAS PRINCIPALES. NEMA 3R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</si>
  <si>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30 ESPACIOS, BARRAS DE 400 AMPERES, .240/120 Vac., ZAPATAS PRINCIPALES. NEMA 3R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</si>
  <si>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TIPO I-LINE, 10 ESPACIOS, BARRAS DE 800 AMPERES, .240/120 Vac.,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</si>
  <si>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E INSTALACIÓN DE INTERRUPTOR TERMO MAGNÉTICO, PARA CENTRO DE CARGA,  INCLUYE: CARGO DIRECTO POR EL COSTO DE MANO DE OBRA Y MATERIALES REQUERIDOS, FLETE A OBRA, ACARREO, TRAZO, FIJACIÓN, NIVELACIÓN, CONEXIÓN MECÁNICA Y ELÉCTRICA, LIMPIEZA Y RETIRO DE SOBRANTES FUERA DE OBRA, EQUIPO DE SEGURIDAD, INSTALACIONES ESPECÍFICAS, DEPRECIACIÓN Y DEMÁS CARGOS DERIVADOS DEL USO DE EQUIPO Y HERRAMIENTA, EN CUALQUIER NIVEL.</t>
  </si>
  <si>
    <t>DE 3 X 70 AMPS., 240/127 V.C.A., TIPO I-LINE  SQUARE-D</t>
  </si>
  <si>
    <t>DE 3 X 100 AMPS., 240/127 V.C.A., TIPO I-LINE  SQUARE-D</t>
  </si>
  <si>
    <t>DE 3 X 200 AMPS., 240/127 V.C.A., TIPO I-LINE  SQUARE-D</t>
  </si>
  <si>
    <t>DE 3 X 400 AMPS., 240/127 V.C.A., TIPO I-LINE  SQUARE-D</t>
  </si>
  <si>
    <t>SUMINISTRO Y COLOCACIÓN DE CABLE DE COBRE THHW-LS 90°C EN CANALIZACIÓN ELÉCTRICA, INCLUYE CARGO DIRECTO POR EL COSTO DE MANO DE OBRA Y MATERIALES REQUERIDOS, FLETE A OBRA, ACARREO, CORTE, COLOCACIÓN, CINTA AISLANTE, FIJACIÓN, LIMPIEZA Y RETIRO DE SOBRANTES FUERA DE OBRA, EQUIPO DE SEGURIDAD, INSTALACIONES ESPECÍFICAS, DEPRECIACIÓN Y DEMÁS CARGOS DERIVADOS DEL USO DE EQUIPO Y HERRAMIENTA, EN CUALQUIER NIVEL.</t>
  </si>
  <si>
    <t>DEL 6 AWG</t>
  </si>
  <si>
    <t>DEL 4 AWG</t>
  </si>
  <si>
    <t>DEL 2 AWG</t>
  </si>
  <si>
    <t>DEL 1/0 AWG</t>
  </si>
  <si>
    <t>DEL 2/0 AWG</t>
  </si>
  <si>
    <t>DEL 3/0 AWG</t>
  </si>
  <si>
    <t>DEL 4/0 AWG</t>
  </si>
  <si>
    <t>DE 63 mm Ø (2-1/2")</t>
  </si>
  <si>
    <t>SUMINISTRO Y COLOCACIÓN DE CANALIZACIÓN ELÉCTRICA A BASE DE TUBERÍA CONDUIT GALVANIZADA PARED GRUESA, INCLUYE CARGO DIRECTO POR EL COSTO DE MANO DE OBRA Y MATERIALES REQUERIDOS, FLETE A OBRA, ACARREO, COPLE, TRAZO, CORTE, COLOCACIÓN, MONITORES, CUERDA, COPLES CONDULETS NECESARIOS, GUÍA DE ALAMBRE GALVANIZADO CALIBRE 14, FIJACIÓN, LIMPIEZA Y RETIRO DE SOBRANTES FUERA DE OBRA, EQUIPO DE SEGURIDAD, INSTALACIONES ESPECÍFICAS, DEPRECIACIÓN Y DEMÁS CARGOS DERIVADOS DEL USO DE EQUIPO Y HERRAMIENTA, EN CUALQUIER NIVEL.</t>
  </si>
  <si>
    <t>DE 41 mm Ø (1-1/2")</t>
  </si>
  <si>
    <t>DE 53 mm Ø (2")</t>
  </si>
  <si>
    <t>SUMINISTRO Y COLOCACIÓN DE REGISTRO ELÉCTRICO DE 80x80x60 Cm, A BASE DE BLOQUE DE CEMENTO DE 15x20x40 Cm, ASENTADO CON MORTERO CEMENTO ARENA 1:3, APLANADO INTERIOR PULIDO FINO CEMENTO ARENA 1:3, PISO DE GRAVA, MARCO Y CONTRAMARCO DE FIERRO ÁNGULO 1" 1/2x 1/4" Y TAPA DE CONCRETO F'c = 150 Kg/Cm2 POR UNIDAD DE OBRA TERMINADA.</t>
  </si>
  <si>
    <t>EXCAVACIÓN DE ZANJA DE 50 CM DE PROFUNDIDAD Y ANCHO VARIABLE DE 20 A 40 CMS. EN TERRENO INVESTIGADO EN SITIO, CAMA DE ARENA DE 10 CMS., TENDIDO DE TUBOS SEGÚN SE INDICA EN PLANOS, RELLENO DE LA ZANJA CON MATERIAL PRODUCTO DE EXCAVACIÓN COMPACTADO AL 90% MÍNIMO,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t>
  </si>
  <si>
    <t xml:space="preserve">SUMINISTRO Y COLOCACION Y CONEXION DE TRANSFORMADOR TRIFASICO PARA MONTAJE EN BOVEDA DE 300 KVA.  DELTA ESTRELLA, 13,200-220/127 VOLTS. INCLUYE:  BOBEDA PARA MONTAJE CON PUERTAS ABATIBLES, MEDIDAS CONFORME A DISEÑO DE TRANSFORMADOR, CONEXION A LA RED DE CFE,   CONECTORES TIPO CODO, BOQUILLAS, CAJAS DERIVADORAS, HERRAJES, RETENIDA Y AISLADORES, CARGO DIRECTO POR EL COSTO DE MANO DE OBRA Y MATERIALES REQUERIDOS, FLETE A OBRA, ACARREO,  CONEXIÓN,  Y PRUEBA, LIMPIEZA Y RETIRO DE SOBRANTES FUERA DE OBRA, EQUIPO DE SEGURIDAD, INSTALACIONES ESPECÍFICAS, DEPRECIACIÓN Y DEMÁS CARGOS DERIVADOS DEL USO DE EQUIPO Y HERRAMIENTA, EN CUALQUIER NIVEL, TODO LO NECESARIO PARA SU CORRECTO FUNCIONAMIENTO. </t>
  </si>
  <si>
    <t>ACCESORIOS   PARA   CONEXIÓN   DE   TRANSFORMADOR   DE   300   KVA,   13200-220Y/127 VOLTS, PARA OPERACIÓN CON CARGA, CLASE 15 KV, 200A.</t>
  </si>
  <si>
    <t>pza</t>
  </si>
  <si>
    <t>ALTA, MEDIA Y BAJA TENSIÓN</t>
  </si>
  <si>
    <t>Suministro e instalación de luminaria tipo proyector cilindrico led para riel de 3 vias. Elaborado en aluminio con cristal transparente de 3mm, acabado color negro. Potencia: 15 watts, voltaje: 110-220 VA, temperatura de color: 4,000°K, flujo luminoso: 1,100 lúmenes, Optica: Media 26°,Indice de reproducción cromatica: 97 (Gama profesional para museos y salas de exhibición), led tipo COB,  proteccion IP 20, vida util promedio: 50,000 hrs, garantía: 3 años</t>
  </si>
  <si>
    <t>Suministro e instalación de luminario led tipo DOwnlight para sobreponer en techo. Potencia: 24 watts, voltaje: 110-240 VA, temperatura de color: 4,000°K, flujo luminoso: 1,670 lúmenes, Optica: volumetrica 120°,IRC &gt;80,  proteccion IP 20, vida util promedio: 30,000 hrs, garantía: 3 años</t>
  </si>
  <si>
    <t>Suministro e instalación de luminario de cortesia led para empotrar en muro. Acabado color blanco con salida puntual semicircular. Potencia: 2.5 watts, voltaje: 85-265 VA, temperatura de color: 3,000°K, flujo luminoso: 175 lúmenes,IRC &gt;80,  proteccion IP 20, vida util promedio: 30,000 hrs, orificio empotramiento: 3.5 cm, garantía: 3 años</t>
  </si>
  <si>
    <t>Suministro e instalación de luminario de cortesia led para empotrar en muro. Acabado color blanco con salida inferior. Potencia: 2.5 watts, voltaje: 85-265 VA, temperatura de color: 3,000°K, flujo luminoso: 175 lúmenes,IRC &gt;80,  proteccion IP 20, vida util promedio: 30,000 hrs, orificio empotramiento: 3.5 cm, garantía: 3 años</t>
  </si>
  <si>
    <t>Suministro e instalación  de luminario de alto montaje led tipo campana plana para suspender. Elaborada en termopilimero para mayor disipacion de temperatura.  Potencia: 150 watts, voltaje: 90-277 VA (fuente de poder integrada), temperatura de color: 5,000°K, flujo luminoso: 15,000 lúmenes, Optica difusa (evitar deslumbramientos) ,IRC &gt;80,  proteccion IP 65, vida util promedio: 50,000 hrs, incluye cadena de 1.5 metros para colgar, garantía: 5 años</t>
  </si>
  <si>
    <t>Suministro e instalación  de luminario led tipo Downlight para empotrar en techo. Potencia: 4.5 watts, voltaje: 90-150 VCA, temperatura de color: 3,000°K, flujo luminoso: 500 lúmenes, Optica: difusa,IRC &gt;80,  proteccion IP 62, vida util promedio: 50,000 hrs, garantía: 3 años</t>
  </si>
  <si>
    <t>Suministro e instalación  de luminario led tipo arbotante bidireccional para sobreponer en muro. Elaborada en aluminio en cabado color blanco. Potencia: 6 watts, voltaje: 85-265 VCA, temperatura de color: 3,000°K, flujo luminoso: 480 lúmenes, Optica bidireccional ,IRC &gt;80,  proteccion IP 65, vida util promedio: 30,000 hrs, garantía: 3 años</t>
  </si>
  <si>
    <t>Suministro e instalación  de Tira led (rollo de 5 metros) con fuente de poder incluida. Tipo de led: SMD. Potencia: 7 watts por metro, voltaje de alimentacion de driver: 120 VCA, temperatura de color: 3,000°K, flujo luminoso: 600 lúmenes por watt, IRC&gt;80, Ip 20, vida util: 30,000 hrs. Garantía: 3 años</t>
  </si>
  <si>
    <t xml:space="preserve">Suministro e instalación   Luminaria led Downlight marca Verbatim para empotrar. Potencia: 18 watts, Voltaje: 100-277 VAC , Temperatura de color: 4000 K, CRI&gt;80, Flujo luminoso: 1530 lumenes, 85 LPW, diametro de empotramiento: 24 cm ,optica abierta a 90 grados, vida util: 50,000 hrs, atenuable en voltaje, Clasificacion L70, IP 20, garantía: 5 años. </t>
  </si>
  <si>
    <t>Suministro e instalación  de Panel Led ultraplano marca LUCECO. Potencia: 35 watts, voltaje: 120-277 VAC, Flujo Luminoso: 3700 lúmenes, temperatura de color: 4000°K, CRI&gt;80, eficacia: 105 lúmenes por watt, optica: 160°, vida útil: 50,000 hrs, medidas: 60x60 cm, garantía: 5 años</t>
  </si>
  <si>
    <t>Suministro e instalación  de marco para flat panel Luceco para sobreponer en plafon ciego o loza. Elaborado en aluminio en pintura electroestatica color blanco</t>
  </si>
  <si>
    <t xml:space="preserve">Suministro e instalación  de Luminario led arbotante para sobreponer en muro. Fabricado en tecnopolimero con proteccion a rayos UV y corrosion.  Housing color blanco, Garantía de por vida en cuerpo de fabricacion. Potencia: 9 watts (incluye lampara Led Philips A19) temperatura de color: 3,000 °K. Proteccion IP66, garantía: 5 años. </t>
  </si>
  <si>
    <t>Suministro e instalación  de luminario para empotrar en piso. Potencia: 1 watt, voltaje: 90-264 VCA, temperatura de color: ambar, flujo luminoso: 135 lúmenes, optica: media 36°,proteccion: IP67,vida util: 50,000 hrs,  housing de plastico incluido. Garantía: 5 años</t>
  </si>
  <si>
    <t>Suministro e Instalación de luminario de alto montaje led tipo campana plana para suspender. Elaborada en termopilimero para mayor disipacion de temperatura.  Potencia: 105 watts, voltaje: 90-277 VA (fuente de poder integrada), temperatura de color: 5,000°K, flujo luminoso: 10,500 lúmenes, Optica difusa (evitar deslumbramientos) ,IRC &gt;80,  proteccion IP 65, vida util promedio: 50,000 hrs, incluye cadena de 1.5 metros para colgar, garantía: 5 años</t>
  </si>
  <si>
    <t>SAL.</t>
  </si>
  <si>
    <t>SUMINISTRO Y COLOCACIÓN DE SALIDA ELÉCTRICA PARA LÁMPARA, EN CAJA DE LAMINA GALVANIZADA OCTAGONAL CON TAPA CIEGA, TUBO CONDUIT  PVC PARED GRUESA CED. 40. DE 16 MM. (1/2") DE DIÁMETRO, INCLUYE: CABLEADO CON CALIBRE 12 AWG THW-LS 90° PARA FASES Y NEUTRO Y 14 AWG DESNUDO PARA TIERRA FÍSICA, MATERIAL DIVERSO DE FIJACIÓN,  BAJADA DE APAGADOR, APAGADOR DE ACUERDO A PLANO,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</si>
  <si>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Y COLOCACIÓN DE SALIDA PARA CONTACTO DOBLE POLARIZADO CON TAPA MARCA ESTEVEZ, BISEL METALICO, EN CAJA 4x2", CANALIZACIÓN A BASE DE TUBERÍA TUBO CONDUIT PVC PARED GRUESA DE 16 MM. (1/2") DE DIÁMETRO, CABLEADO CON CALIBRE 12 AWG THW-LS 90° PARA FASES Y NEUTRO Y 14 AWG DESNUDO PARA TIERRA FÍSICA, MATERIAL DIVERSO INCLUYE: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</si>
  <si>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220 V. POLARIZADA A 40 A., EN CAJA 4x2", CANALIZACIÓN A BASE DE TUBERÍA TUBO CONDUIT PVC PARED GRUESA DE 21 MM. (3/4") DE DIÁMETRO,  INCLUYE: CABLEADO CON CALIBRE 8 AWG THW-LS 90°C PARA FASE, 10 AWG DESNUDO TIERRA FISICA, INCLUYE: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</si>
  <si>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DOBLE POLARIZADO CON PROTECCION PARA EMPOTRAR EN PISO, CON TAPA MARCA ESTEVEZ, BISEL METALICO, EN CAJA 4x2", CANALIZACIÓN A BASE DE TUBERÍA TUBO CONDUIT PVC PARED GRUESA DE 21 MM. (3/4") DE DIÁMETRO, CABLEADO CON CALIBRE 10 AWG THW-LS 90° PARA FASES Y NEUTRO Y 12 AWG DESNUDO PARA TIERRA FÍSICA, MATERIAL DIVERSO INCLUYE: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</si>
  <si>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E INSTALACION DE DESCONECTADOR DE EMERGENCIA, MARCA SQUARE D,TIPO SOBREPONER, MONOFASICO, 220 VOLTS,  CAPACIDAD DE 15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</si>
  <si>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E INSTALACION DE DESCONECTADOR DE EMERGENCIA, MARCA SQUARE D,TIPO SOBREPONER, TRIFASICO, 220 VOLTS,  CAPACIDAD DE 40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</si>
  <si>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E INSTALACION DE DESCONECTADOR DE EMERGENCIA, MARCA SQUARE D,TIPO SOBREPONER, TRIFASICO, 220 VOLTS,  CAPACIDAD DE 40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</si>
  <si>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E INSTALACION DE DESCONECTADOR DE EMERGENCIA, MARCA SQUARE D,TIPO SOBREPONER, TRIFASICO, 220 VOLTS,  CAPACIDAD DE 70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</si>
  <si>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SUMINISTRO E INSTALACION DE DESCONECTADOR DE EMERGENCIA, MARCA SQUARE D,TIPO SOBREPONER, TRIFASICO, 220 VOLTS,  CAPACIDAD DE 100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</si>
  <si>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18 ESPACIOS, BARRAS DE 100 AMPERES, .240/120 Vac.,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</si>
  <si>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TIPO I-LINE, 6 ESPACIOS, BARRAS DE 400 AMPERES, .240/120 Vac.,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</si>
  <si>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DE 3 X 40 AMPS., 240/127 V.C.A., TIPO I-LINE  SQUARE-D</t>
  </si>
  <si>
    <t>DE 3 X 50 AMPS., 240/127 V.C.A., TIPO I-LINE  SQUARE-D</t>
  </si>
  <si>
    <t>INTERRUPTOR TERMOMAGNÉTICO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</si>
  <si>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DEL TIPO QO 1 POLOS DE 15 A 60 AMPERES</t>
  </si>
  <si>
    <t>DEL TIPO QO 2 POLOS DE 15 AMPERES</t>
  </si>
  <si>
    <t>DEL TIPO QO 2 POLOS DE 40 AMPERES</t>
  </si>
  <si>
    <t>DEL TIPO QO 3 POLOS DE 40 AMPERES</t>
  </si>
  <si>
    <t>DEL TIPO QO 3 POLOS DE 70 AMPERES</t>
  </si>
  <si>
    <t>DEL TIPO QO 3 POLOS DE 100 AMPERES</t>
  </si>
  <si>
    <t>SUMINISTRO Y COLOCACIÓN DE CANALIZACIÓN ELÉCTRICA A BASE DE TUBERÍA CONDUIT PVC CED 40. PARED GRUESA, INCLUYE CARGO DIRECTO POR EL COSTO DE MANO DE OBRA Y MATERIALES REQUERIDOS, FLETE A OBRA, ACARREO, COPLE, TRAZO, CORTE, COLOCACIÓN,COPLES CODOS ACCESORIOS NECESARIOS, GUÍA DE ALAMBRE GALVANIZADO CALIBRE 14, FIJACIÓN, LIMPIEZA Y RETIRO DE SOBRANTES FUERA DE OBRA, EQUIPO DE SEGURIDAD, INSTALACIONES ESPECÍFICAS, DEPRECIACIÓN Y DEMÁS CARGOS DERIVADOS DEL USO DE EQUIPO Y HERRAMIENTA, EN CUALQUIER NIVEL.</t>
  </si>
  <si>
    <t>DE 35 mm Ø (1-1/4")</t>
  </si>
  <si>
    <t>SUMINISTRO Y COLOCACIÓN DE REGISTRO ELÉCTRICO DE 60x60x60 Cm, A BASE DE BLOQUE DE CEMENTO DE 15x20x40 Cm, ASENTADO CON MORTERO CEMENTO ARENA 1:3, APLANADO INTERIOR PULIDO FINO CEMENTO ARENA 1:3, PISO DE GRAVA, MARCO Y CONTRAMARCO DE FIERRO ÁNGULO 1" 1/2x 1/4" Y TAPA DE CONCRETO F'c = 150 Kg/Cm2 POR UNIDAD DE OBRA TERMINADA.</t>
  </si>
  <si>
    <t>SUMINISTRO E INSTALACION DE BASE DE MEDICIÓN NORMA CFE MS-10, TRIFASICA 220/127 VOLTS  COMPLETA CABLEADA CON  CABLES CALIBRE 3/0 AWG PARA FASES Y 3/0 AWG NEUTRO,  BAJANTE DE TIERRA CON VARILLA COPPERWELD Y CABLE 1/0 AWG, TUBERIA DE 63 MM (2-1/2"), CONECTORES MULTIPLES PARA ACOMETIDA Y AISLADOR, LIBRANZAS POR PARTE DE CFE PARA REHUBICACION, Y DEMAS CARGOS POR CORTE NECESARIO DE SELLOS EN SERVICIO.</t>
  </si>
  <si>
    <t xml:space="preserve">SUMINISTRO, COLOCACIÓN Y PUESTA EN MARCHA DE PLANTA GENERADORA DE ENERGÍA ELÉCTRICA GRADO HOSPITAL (SERVICIO CONTINUO), DE 100 KW , 220/127V, 3F, 4H, 60Hz, F.P. 0.8%, EFICIENCIA = 0.925, PARA OPERAR A 0-3000 M.S.N.M., CON CARGADOR DE BATERÍAS, PRECALENTADOR DE AGUA, INCLUYE TANQUE DE COMBUSTIBLE DE DIA. INCLUYE; CARGO DIRECTO POR EL COSTO DE MANO DE OBRA Y MATERIALES REQUERIDOS, ACARREO, CONEXIONES Y PRUEBAS, TRAZO, NIVELACIÓN, ELEMENTOS DE FIJACIÓN, TACONES ANTIVIBRATORIOS, SOPORTERIA, LIMPIEZA Y RETIRO DE SOBRANTES FUERA DE OBRA, EQUIPO DE SEGURIDAD, INSTALACIONES ESPECÍFICAS, DEPRECIACIÓN Y DEMÁS CARGOS DERIVADOS DEL USO DE EQUIPO Y HERRAMIENTA, EN CUALQUIER NIVEL, BASE DE CONCRETO DE 10 CM DE ESPESOR. </t>
  </si>
  <si>
    <t xml:space="preserve">SUMINISTRO, COLOCACIÓN Y PUESTA EN MARCHA DE TABLERO DE TRANSFERENCIA AUTOMÁTICA,  220V/127V, 3F, 4H, 60Hz,  CON CAPACIDAD PARA 400 AMP. CON PROTECCIONES INTERNAS Y EXTERNAS, TRES INTENTOS DE ARRANQUE, CON SISTEMA DE CONTROL PARA MONITOREO DE, VOLTAJE DE LA RED NORMAL (LÍNEA-NEUTRO), VOLTAJE DE LA RED NORMAL (LÍNEA-LÍNEA), VOLTAJE DEL GENERADOR (LÍNEA-NEUTRO), VOLTAJE DEL GENERADOR (LÍNEA-LÍNEA), CORRIENTE DE LÍNEA DEL GENERADOR, KVA DEL GENERADOR (L1, L2, L3, TOTAL), KW DEL GENERADOR (L1, L2, L3, TOTAL) Y FACTOR DE POTENCIA, CON INTERRUPTORES TERMO MAGNÉTICOS. INCLUYE; CARGO DIRECTO POR EL COSTO DEMANO DE OBRA Y MATERIALES REQUERIDOS, ACARREO, CONEXIONES Y PRUEBAS, TRAZO, NIVELACIÓN, ELEMENTOS DE FIJACIÓN, SOPORTERIA, LIMPIEZA Y RETIRO DE SOBRANTES FUERA DE OBRA, EQUIPO DE SEGURIDAD, INSTALACIONES ESPECÍFICAS, DEPRECIACIÓN Y DEMÁS CARGOS DERIVADOS DEL USO DE EQUIPO Y HERRAMIENTA, EN CUALQUIER NIVEL. </t>
  </si>
  <si>
    <t>PAGO DE UNIDAD DE VERIFICACION, CERTIFICADO POR LA SECRETARIA DE ENERGIA, AVALANDO LA INSTALACION ELECTRICA.  INCLUYE: CARTA DE VERIFICACION, DE INSTALACIONES EN ALTA Y BAJA TENSION Y SUBESTACION PARTICULAR, LOS PLANOS DE OBRATERMINADA FIRMADOS POR UN ING. ELECTRICO Y MEMORIA DE CALCULO, HACER LAS MODIFICACIONES A MEMORIA, CUADROS DE CARGA Y DIAGRAMAS UNIFILARES, EN CASO DE EXISTIR MODIFICACIONES.</t>
  </si>
  <si>
    <t>TRAMITES DE REPRESENTACION ANTE LA COMISION FEDERAL DE ELECTRICIDAD,  INCLUYE: LOS TRAMITES DE SOLICITUD ESPECIAL, PAGO DE TRANSICION ELECTRICA PARA CONEXIONES DE SUBESTACION Y ACOMETIDA, PAGO POR EL DEPOSITO EN GARANTIA Y AUMENTO DE CARGA, OBRA ELECTRICA POR PARTE DE LA COMPAÑIA SUMINISTRADORA, PAGO DE DEPOSITO EN GARANTIA.</t>
  </si>
  <si>
    <t>SUMINISTRO Y COLOCACIÓN DE SALIDA ELÉCTRICA PARA LÁMPARA, EN CAJA DE LAMINA GALVANIZADA TIPO REGISTRO  CON TAPA CIEGA, TUBO CONDUIT PVC PARED GRUESA CED. 40. DE 16 MM. (1/2") DE DIÁMETRO, SUJETADA EN LOZA CON ABRAZADERA OMEGA, O UNICANAL DE 1/2" CON VARILLA ROSCADA CADA 1.5 M. INCLUYE: CABLEADO CON CALIBRE 12 AWG THW-LS 90° PARA FASES Y NEUTRO Y 14 AWG DESNUDO PARA TIERRA FÍSICA, MATERIAL DIVERSO DE FIJACIÓN,  BAJADA DE APAGADOR, APAGADOR DE ACUERDO A PLANO,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</si>
  <si>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Y COLOCACIÓN DE SALIDA ELÉCTRICA PARA LÁMPARA, EN CAJA DE LAMINA GALVANIZADA TIPO REGISTRO  CON TAPA CIEGA, TUBO CONDUIT GALVANIZADA PARED DELGADA DE 21 MM. (3/4") DE DIÁMETRO, SUJETADA EN LOZA CON ABRAZADERA OMEGA, O UNICANAL DE 3/4" CON VARILLA ROSCADA CADA 1.5 M. INCLUYE: CABLEADO CON CALIBRE 10 AWG THW-LS 90° PARA FASES Y NEUTRO Y 12 AWG DESNUDO PARA TIERRA FÍSICA, MATERIAL DIVERSO DE FIJACIÓN,  BAJADA DE APAGADOR, APAGADOR DE ACUERDO A PLANO,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</si>
  <si>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Y COLOCACIÓN DE SALIDA PARA CONTACTO TRIFASICO  220 V. POLARIZADA A 40 A., EN CAJA 4x2", CANALIZACIÓN A BASE DE TUBERÍA GALVANIZADA PARED GRUESA DE  27 MM. (1") DE DIÁMETRO,  INCLUYE: CABLEADO CON CALIBRE 6 AWG THW-LS 90°C PARA FASE, 8 AWG DESNUDO TIERRA FISICA, INCLUYE: SOPORTERIA UNICANAL A UNA ALTURA DE 45 CM SOBRE NIVEL DE LOZA,  CON VARILLA ROSCADA,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</si>
  <si>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TRIFASICO  220 V. POLARIZADA A 70 A., EN CAJA 4x2", CANALIZACIÓN A BASE DE TUBERÍA GALVANIZADA PARED GRUESA DE  35 MM. (1-1/4") DE DIÁMETRO,  INCLUYE: CABLEADO CON CALIBRE 4 AWG THW-LS 90°C PARA FASE, 6 AWG DESNUDO TIERRA FISICA, INCLUYE: SOPORTERIA UNICANAL A UNA ALTURA DE 45 CM SOBRE NIVEL DE LOZA,  CON VARILLA ROSCADA,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</si>
  <si>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PARA CONTACTO TRIFASICO  220 V. POLARIZADA A100 A., EN CAJA 4x2", CANALIZACIÓN A BASE DE TUBERÍA GALVANIZADA PARED GRUESA DE  41 MM. (1-1/2") DE DIÁMETRO,  INCLUYE: CABLEADO CON CALIBRE 2 AWG THW-LS 90°C PARA FASE, 6 AWG DESNUDO TIERRA FISICA, INCLUYE: SOPORTERIA UNICANAL A UNA ALTURA DE 45 CM SOBRE NIVEL DE LOZA,  CON VARILLA ROSCADA,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</si>
  <si>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Y COLOCACIÓN DE SALIDA 220 V. POLARIZADA A 15 A., PARA ALIMENTACION DE MANEJADORAS DE AIRE ACONDICIONADO, EN CAJA 4x2", CANALIZACIÓN A BASE DE TUBERÍA TUBO GALVANIZADA PARED DELGADA DE 38MM (1 1/2"), SOBRE UNICANAL FIJADO CON VARILLA ROSCADA CADA 1.2 M. A UNA ALTURA DE 45 CM.  DE 21 MM. (3/4") DE DIÁMETRO,  INCLUYE: CABLEADO CON CALIBRE 10 AWG THW-LS 90°C PARA FASE, 12 AWG DESNUDO TIERRA FISICA, INCLUYE: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</si>
  <si>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DE 25 mm Ø (1/2")</t>
  </si>
  <si>
    <t>SUMINISTRO Y COLOCACIÓN DE MANEJADORA TIPO FAN 8 COIL MODELO 4TVD0030C1000AA  CON CAP. DE 30,000 BTU (2.5 T.R.) OPERA A 220 V/1 FASE/60HZ MARCA TRANE O SIMILAR, NCLUYE: EQUIPO, MANO DE OBRA, HERRAMIENTA Y MAQUINARIA.</t>
  </si>
  <si>
    <t>SUMINISTRO Y COLOCACIÓN DE MANEJADORA TIPO FAN 8 COIL MODELO 4TVD0048C1000AA  CON CAP. DE 48,000 BTU (4.0 T.R.) OPERA A 220 V/1 FASE/60HZ MARCA TRANE O SIMILAR O SIMILAR, NCLUYE: EQUIPO, MANO DE OBRA, HERRAMIENTA Y MAQUINARIA.</t>
  </si>
  <si>
    <t xml:space="preserve">SUMINISTRO DE MODULO COOL MASTER, PARA UNIDAD TVRII TRANE O SIMILAR O SIMILAR. CONTROLADOR BMS PARA UNIDADES DE AIRE ACONDICIONADO. CONTROL VIA REMOTO, ALMACENAMIENTO DE DATOS. </t>
  </si>
  <si>
    <t>SUMINISTRO Y COLOCACIÓN DE SISTEMA TVR MODELO 4TVH0115D6000AA CON CAPACIDAD DE 128,000 BTU/H 220/60/3, MARCA TRANE O SIMILAR INCLUYE: EQUIPO, MANO DE OBRA, HERRAMIENTA Y MAQUINARIA.</t>
  </si>
  <si>
    <t>SUMINISTRO Y COLOCACIÓN DE SISTEMA TVR MODELO 4TVH0210D6000AA CON CAPACIDAD DE 235,400 BTU/H 220/60/3, MARCA TRANE O SIMILAR INCLUYE: EQUIPO, MANO DE OBRA, HERRAMIENTA Y MAQUINARIA.</t>
  </si>
  <si>
    <t>SUMINISTRO Y COLOCACIÓN DE MANEJADORA TIPO FAN 8 COIL MODELO 4TVD0038C1000AA  CON CAP. DE 38,000 BTU (3.16 T.R.) OPERA A 220 V/1 FASE/60HZ MARCA TRANE O SIMILAR O SIMILAR. INCLUYE: EQUIPO, MANO DE OBRA, HERRAMIENTA Y MAQUINARIA.</t>
  </si>
  <si>
    <t>SUMINISTRO Y COLOCACIÓN DE MANEJADORA TIPO FAN 8 COIL MODELO 4TVD0024C1000AA  CON CAP. DE 24,000 BTU (2.0 T.R.) OPERA A 220 V/1 FASE/60HZ MARCA TRANE O SIMILAR O SIMILAR. INCLUYE: EQUIPO, MANO DE OBRA, HERRAMIENTA Y MAQUINARIA.</t>
  </si>
  <si>
    <t>SUMINISTRO Y COLOCACIÓN DE MANEJADORA TIPO FAN 8 COIL MODELO 4TVD0012C1000AA  CON CAP. DE 12,000 BTU (1.0 T.R.) OPERA A 220 V/1 FASE/60HZ MARCA TRANE O SIMILAR. INCLUYE: EQUIPO, MANO DE OBRA, HERRAMIENTA Y MAQUINARIA.</t>
  </si>
  <si>
    <t xml:space="preserve">SUMINISTRO  Y COLOCACIÓN  DE ACCESORIO MODELO TRDK314HP  TRANE O SIMILAR PARA  DISTRIBUCION  DE GASREFRIGERANTE TVR II, INCLUYE: EQUIPO, MANO DE OBRA, HERRAMIENTA YMAQUINARIA.
</t>
  </si>
  <si>
    <t>SUMINISTRO Y COLOCACIÓN DE CONTROL DE PARED MOD. TCONTKJR90B TRANE O SIMILAR PARA UNIDAD MANEJADORA MARCA TRANE O SIMILAR ,TVR II, INCLUYE: EQUIPO, MANO DE OBRA, HERRAMIENTA Y MAQUINARIA.</t>
  </si>
  <si>
    <t>SUMINISTRO Y COLOCACIÓN DE ACCESORIO MODELO TRDK225HP  TRANE O SIMILAR PARA DISTRIBUCION DE GAS REFRIGERANTE TVR II, INCLUYE: EQUIPO, MANO DE OBRA, HERRAMIENTA Y MAQUINARIA.</t>
  </si>
  <si>
    <t>SUMINISTRO Y COLOCACIÓN DE ACCESORIO MODELO TRDK112HPTRANE O SIMILAR PARA DISTRIBUCION DE GAS REFRIGERANTE TVR II, INCLUYE: EQUIPO, MANO DE OBRA, HERRAMIENTA Y MAQUINARIA.</t>
  </si>
  <si>
    <t>SUMINISTRO Y COLOCACIÓN DE ACCESORIO MODELO TRDK056HP TRANE O SIMILAR PARA DISTRIBUCION DE GAS REFRIGERANTE TVR II, INCLUYE: EQUIPO, MANO DE OBRA, HERRAMIENTA Y MAQUINARIA.</t>
  </si>
  <si>
    <t>SUMINISTRO Y COLOCACIÓN DE ACCESORIO MODELO TRDK002HP TRANE O SIMILAR PARA DISTRIBUCION DE GAS REFRIGERANTE TVR II, INCLUYE: EQUIPO, MANO DE OBRA, HERRAMIENTA Y MAQUINARIA.</t>
  </si>
  <si>
    <t>SUMINISTRO Y COLOCACIÓN DE SISTEMA TVR MODELO 4TVH0140D6000AA TRANE O SIMILAR CON CAPACIDAD DE 153,500 BTU/H 220/60/3, NCLUYE: EQUIPO, MANO DE OBRA, HERRAMIENTA Y MAQUINARIA.</t>
  </si>
  <si>
    <t>SUMINISTRO Y COLOCACIÓN DE SISTEMA TVR  MODELO 4TVH0192D6000AA CON CAPACIDAD DE 214,900 BTU/H 220/60/3, MARCA TRANE O SIMILAR INCLUYE: EQUIPO, MANO DE OBRA, HERRAMIENTA Y MAQUINARIA.</t>
  </si>
  <si>
    <t>SUMINISTRO Y COLOCACIÓN DE MANEJADORA TIPO CASSETTE MODELO 4TVC0048B1000AA CON CAP. DE 48,000 BTU (4.00 T.R.) OPERA A 220 V/1 FASE/60HZ MARCA TRANE O SIMILAR. INCLUYE: EQUIPO, MANO DE OBRA, HERRAMIENTA Y MAQUINARIA.</t>
  </si>
  <si>
    <t>SUMINISTRO Y COLOCACIÓN DE MANEJADORA TIPO FAN &amp; COIL MODELO 4TVA0068B1000AA  CON CAP. DE 68,250 BTU (5.7 T.R.) OPERA A 220 V/1 FASE/60HZ MARCA TRANE O SIMILAR , INCLUYE: EQUIPO, MANO DE OBRA, HERRAMIENTA Y MAQUINARIA.</t>
  </si>
  <si>
    <t>SUMINISTRO Y COLOCACIÓN DE CONTROL DE PARED MODELO TCONTKJR190AB PARA UNIDAD MANEJADORA MARCA TRANE O SIMILAR TVR II, INCLUYE: EQUIPO, MANO DE OBRA, HERRAMIENTA Y MAQUINARIA.</t>
  </si>
  <si>
    <t>SUMINISTRO Y COLOCACIÓN DE CONTROL DE PARED MODELO TCONTKJR190ABPARA UNIDAD MANEJADORA MARCA TRANE O SIMILAR.TVR II, INCLUYE: EQUIPO, MANO DE OBRA, HERRAMIENTA Y MAQUINARIA.</t>
  </si>
  <si>
    <t>SUMINISTRO Y COLOCACIÓN DE MANEJADORA TIPO CASSETTE MODELO 4TVC0048B1000AA CON CAP. DE 48,000 BTU (4.00 T.R.) OPERA A 220 V/1 FASE/60HZ MARCA TRANE O SIMILAR . INCLUYE: EQUIPO, MANO DE OBRA, HERRAMIENTA Y MAQUINARIA.</t>
  </si>
  <si>
    <t>SUMINISTRO Y COLOCACIÓN DE MANEJADORA TIPO FAN &amp; COIL MODELO 4TVA0068B1000AA  CON CAP. DE 68,250 BTU (5.7 T.R.) OPERA A 220 V/1 FASE/60HZ MARCA TRANE O SIMILAR. INCLUYE: EQUIPO, MANO DE OBRA, HERRAMIENTA Y MAQUINARIA.</t>
  </si>
  <si>
    <t>SUMINISTRO Y COLOCACIÓN DE MANEJADORA TIPO FAN 8 COIL MODELO 4TVD0048C1000AA  CON CAP. DE 48,000 BTU (4.0 T.R.) OPERA A 220 V/1 FASE/60HZ MARCA TRANE O SIMILAR. INCLUYE: EQUIPO, MANO DE OBRA, HERRAMIENTA Y MAQUINARIA.</t>
  </si>
  <si>
    <t>SUMINISTRO Y COLOCACIÓN DE MANEJADORA TIPO PISO TECHO MODELO 4TVX0038C1000AA  CON CAP. DE 38,000 BTU (3.16 T.R.) OPERA A 220 V/1 FASE/60HZ MARCA TRANE O SIMILAR, INCLUYE: EQUIPO, MANO DE OBRA, HERRAMIENTA Y MAQUINARIA.</t>
  </si>
  <si>
    <t>SUMINISTRO Y COLOCACIÓN DE CONTROL DE PARED PARA UNIDAD MANEJADORA MARCA TRANE O SIMILAR. TVR II, INCLUYE: EQUIPO, MANO DE OBRA, HERRAMIENTA Y MAQUINARIA.</t>
  </si>
  <si>
    <t>SISTEMA DE AIRE ACONDICIONADO ACONDICIONADO TIPO MINI SPLIT INVERTER, MARCA TRANE O SIMILAR , CON CAPACIDAD NOMINAL DE 1.0 T.R, ALTA EFICIENCIA 16.0 SEER. OPERACIÓN A 220 V / MONOFASICO/ 60 HZ. REFRIGERANTE R410. SUMINISTRO E INSTALACION DE ACUERDO ESPECIFICACION DE PROYECTO. MOD. 4TXK1612A1/4MX1612A1. UBICACIONES: SITE.</t>
  </si>
  <si>
    <t>SISTEMA DE AIRE ACONDICIONADO ACONDICIONADO TIPO MINI SPLIT INVERTER, MARCA TRANE O SIMILAR , CON CAPACIDAD NOMINAL DE 2.0 T.R, ALTA EFICIENCIA 16.0 SEER. OPERACIÓN A 220 V / MONOFASICO/ 60 HZ. REFRIGERANTE R410. SUMINISTRO E INSTALACION DE ACUERDO ESPECIFICACION DE PROYECTO. MOD. 4TXK1624A1/4MX1624A1. UBICACIONES: SEGURIDAD Y ELEVADOR</t>
  </si>
  <si>
    <t xml:space="preserve">SUMINISTRO E INSTALACIóN DE CONTROL ATENUADOR DE ILUMINACION (DIMMER) GIRATORIO PARA LAMPARAS LED 150W 127V COLOR BLANCO MARCA STEVEZ O SIMILAR. INCLUYE INSTALACION EN CAJA GALVANIZADA 2X4, FIJACION A PARED RANURAS, RESANES, PRUEBAS, INSTALACIONES ESPECÍFICAS Y DEMÁS CARGOS DERIVADOS DEL USO DE EQUIPO Y HERRAMIENTA, EN CUALQUIER NIVEL. </t>
  </si>
  <si>
    <t>CORTE DE JUNTAS TRANSVERSALES Y LONGITUDINALES CON CORTADORA DE DISCO DE DIAMANTE A UNA PROFUNDIDAD DE 1/3 DEL PERALTE DE LA LOSA, MODULACIÓN DE TABLEROS SEGUN PROYECTO, PARA RESOLVER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t>
  </si>
  <si>
    <t xml:space="preserve">SUMINISSTRO Y COLOCACION DE VITROPISO DE PORCELANATO CON BOQUILLA SIN ARENA DE 2 MM DE 120 X 60 CM COLOR GRIS MOD. INFINITY COLLECTION SIMPHONY MCA. INTERCERAMIC. INCLUYE: ADHESIVO POLIMOR O PEGA VITRO, MATERIAL, MANO DE OBRA, HERRAMIENTA Y EQUIPO PARA SU CORRECTA INSTALACION, RECORTES, ACARREO DENTRO Y FUERA DE LA OBRA, DETALLES EN FILOS, NIVELACION Y PLOMO.  </t>
  </si>
  <si>
    <t xml:space="preserve">SUMINISTRO Y COLOCACION DE ZOCLO DE PORCELANATO CON BOQUILLA SIN ARENA DE 2 MM DE 10 CM COLOR GRIS MOD.NFINITY COLLECTION SIMPHONY MCA. INTERCERAMIC. INCLUYE: MATERIAL, MANO DE OBRA, HERRAMIENTA Y EQUIPO PARA SU CORRECTA INSTALACION, RECORTES, ACARREO DENTRO Y FUERA DE LA OBRA, DETALLES EN FILOS, NIVELACION Y PLOMO. </t>
  </si>
  <si>
    <r>
      <t>CONSTRUCCIÓN  DE  ESCALERAS</t>
    </r>
    <r>
      <rPr>
        <b/>
        <sz val="7"/>
        <rFont val="Arial Narrow"/>
        <family val="2"/>
      </rPr>
      <t xml:space="preserve"> </t>
    </r>
    <r>
      <rPr>
        <sz val="7"/>
        <rFont val="Arial Narrow"/>
        <family val="2"/>
      </rPr>
      <t>DE  DIFERENTES  SECCIONES  SIN NARIZ DE UN PERALTES DE 16 A 18 CMS Y HUELLAS DE 30 CMS A BASE DE CONCRETO ARMADO DE F´C=200KG/CM2, CON LOSA DE 10 CMS DE ESPESOR ARMADO CON MALLA LAS 6-6/10-10 Y REFUERZOS CON GANCHOS DE VAR.#3 @ 20 CMS. POR ESCALÓN, LISTO PARA RECIBIR PISO.  INCLUYE:  VIBRADO,  CIMBRADO, COLADO,  DESCIMBRADO,  CURADO  DURANTE  LOS  PRIMEROS  7  DÍAS  DESPUÉS  DEL COLADO,   TENDIDO   REGLEADO,   EQUIPO,   HERRAMIENTA,   CONSUMIBLES,    MANO  DE OBRA,  PROTECCIÓN POR 48 HORAS.  (P.U.O.T.)</t>
    </r>
  </si>
  <si>
    <t>KG</t>
  </si>
  <si>
    <t xml:space="preserve">CONSTRUCCION  DE  PLAFOND DE TABLARROCA CIEGO EN AREA DE EXPOSICION,  CON PLACA DE 13 MM DE CM CON CANALES Y POSTES DE LAMINA, TERMINADO PARA APLICACION DE PINTURA, INCLUYE;  CARGO DIRECTO POR EL COSTO DE LOS MATERIALES Y MANO DE OBRA  QUE  INTERVENGAN,  FLETE  A  OBRA,  DESPERDICIO,  ACARREO  HASTA  EL LUGAR DE  SU  UTILIZACION,  TRAZO  Y  NIVELACION </t>
  </si>
  <si>
    <t xml:space="preserve">CONSTRUCCION  DE CAJILLO DE PLAFOND DE TABLARROCA CIEGO DE 61CMS DE ANCHO, EN AREA DE EXPOSICION,  CON PLACA DE 13 MM  CON CANALES Y POSTES DE LAMINA, TERMINADO PARA APLICACION DE PINTURA, INCLUYE;  CARGO DIRECTO POR EL COSTO DE LOS MATERIALES Y MANO DE OBRA  QUE  INTERVENGAN,  FLETE  A  OBRA,  DESPERDICIO,  ACARREO  HASTA  EL LUGAR DE  SU  UTILIZACION,  TRAZO  Y  NIVELACION </t>
  </si>
  <si>
    <t xml:space="preserve">CONSTRUCCION DE REGISTRO DE 61X61 EN PLAFON DE TABLAROCA. INCLUYE REFUERZO PERIMETRAL CON CANAL DE CARGA, CORTES, SOPORTES. INCLUYE;  CARGO DIRECTO POR EL COSTO DE LOS MATERIALES Y MANO DE OBRA  QUE  INTERVENGAN,  FLETE  A  OBRA,  DESPERDICIO,  ACARREO  HASTA  EL LUGAR DE  SU  UTILIZACION,  TRAZO  Y  NIVELACION </t>
  </si>
  <si>
    <t>SUBTOTAL DE ALTA, MEDIA, BAJA TENSION ELECTRICA Y ALUMBRADO</t>
  </si>
  <si>
    <t>VI.- ALTA, MEDIA, BAJA TENSION ELECTRICA Y ALUMBRADO</t>
  </si>
  <si>
    <t>Suministro e instalación  de luminario led señalamiento de emergencia con bateria de respaldo incluida. Elaborado de material termoplastico. Potencia: 1 watt, voltaje: 120-277 VCA, autonomia bateria: 90 minutos, proteccion IP 20, vida util: 20,000 horas, garantía: 3 años. Disponible en color verde y rojo. Montaje: sobrepuesto o con bracket a techo o muro (incluido). Salida de luz de ambos lados.</t>
  </si>
  <si>
    <t>ml</t>
  </si>
  <si>
    <t>Suministro e instalación de riel de 3 vias para luminaria de aluminio color negro, garantia minima de 5 años, para sobreponer. Incluye materiales, andamios, soporteria, mano de obra y todo lo necesario para su correcta instalalación.</t>
  </si>
  <si>
    <r>
      <t xml:space="preserve">SUMINISTRO, HABILITADO Y COLOCACIÓN DE </t>
    </r>
    <r>
      <rPr>
        <b/>
        <sz val="7"/>
        <rFont val="Arial Narrow"/>
        <family val="2"/>
      </rPr>
      <t xml:space="preserve">PERFIL IPR </t>
    </r>
    <r>
      <rPr>
        <sz val="7"/>
        <rFont val="Arial Narrow"/>
        <family val="2"/>
      </rPr>
      <t>DE ACERO A36 EN DIFERENTES SECCIONES Y PESOS,PARA ESTRUCTURA DE ELEVADOR, PUENTES, ESCALERAS Y SOPORTES PARA LUMINARIAS.  INCLUYE: CORTE, ANDAMIOS, SOLDADURA, NIVELACIÓN,  DOS MANOS DE ESMALTE ACRÍLICO INDUSTRIAL ANTICORROSIVO E-4298, SECADO RÁPIDO, COLOR DEFINIDO POR LA RESIDENCIA.</t>
    </r>
  </si>
  <si>
    <r>
      <t xml:space="preserve">SUMINISTRO, HABILITADO Y COLOCACIÓN DE </t>
    </r>
    <r>
      <rPr>
        <b/>
        <sz val="7"/>
        <rFont val="Arial Narrow"/>
        <family val="2"/>
      </rPr>
      <t xml:space="preserve">PERFIL </t>
    </r>
    <r>
      <rPr>
        <sz val="7"/>
        <rFont val="Arial Narrow"/>
        <family val="2"/>
      </rPr>
      <t>DE ACERO A500 EN DIFERENTES SECCIONES Y PESOS,PARA ESTRUCTURA DE  ESCALERAS Y ELEMENTOS ADICIONALES.  INCLUYE: CORTE, ANDAMIOS, SOLDADURA, NIVELACIÓN, DOS MANOS DE ESMALTE ACRÍLICO INDUSTRIAL ANTICORROSIVO E-4298, SECADO RÁPIDO, COLOR DEFINIDO POR LA RESIDENCIA.</t>
    </r>
  </si>
  <si>
    <r>
      <t xml:space="preserve">SUMINISTRO, HABILITADO Y COLOCACIÓN DE </t>
    </r>
    <r>
      <rPr>
        <b/>
        <sz val="7"/>
        <rFont val="Arial Narrow"/>
        <family val="2"/>
      </rPr>
      <t xml:space="preserve">PLACA </t>
    </r>
    <r>
      <rPr>
        <sz val="7"/>
        <rFont val="Arial Narrow"/>
        <family val="2"/>
      </rPr>
      <t>DE DIFERENTES DIMENSIONES Y PESOS(PB-1 Y PB-2), INCLUYE: CORTE, SOLDADURA, NIVELACIÓN, FIJACIÓN CON ANCLAS 3/4",  DOS  MANOS  DE  ESMALTE  ACRÍLICO  INDUSTRIAL ANTICORROSIVO E-4298, SECADO RÁPIDO, COLOR DEFINIDO POR LA RESIDENCIA.</t>
    </r>
  </si>
  <si>
    <t>SUMINISTRO, HABILITADO Y COLOCACION DE PLACA BASE ACERO ESTRUCTURAL A-36 CON 3/4" DE ESPESOR DE 40X45 Y 8 ANCLAS  COLD ROLL DE 5/8" CON TUERCA Y HEXAGONAL Y ROLDANA PARA ESTRUCTURA DE ELEVADOR. INCLUYE NIVELACION CON GROUT DE ALTA RESISTENCIA, MATERIAL, MANO DE OBRA, HERRAMIENTA Y EQUIPO PARA SU EJECUCION.</t>
  </si>
  <si>
    <r>
      <t>SUMINISTRO,  HABILITADO  Y  COLOCACIÓN  D</t>
    </r>
    <r>
      <rPr>
        <b/>
        <sz val="7"/>
        <rFont val="Arial Narrow"/>
        <family val="2"/>
      </rPr>
      <t xml:space="preserve">E  LOSACERO  </t>
    </r>
    <r>
      <rPr>
        <sz val="7"/>
        <rFont val="Arial Narrow"/>
        <family val="2"/>
      </rPr>
      <t>PARA  ENTREPISO  CAL.  22, REFORZADA CON  MALLA 6-6/6-6 Y PERNO NELSON,  CONCRETO  F´C=250  KG/CM2  CON ESPESOR    DE   12CM   ACABADO   FINAL   PULIDO,   INCLUYE:    CORTES,   SOLDADURA, NIVELACIÓN,   DOBLECES,    COLADO,   CIMBRADO,   DESCIMBRADO,   VIBRADO,   AFINE, CURADO  Y  PRUEBA  DE  CONCRETO,  EQUIPO,  MATERIAL,  HERRAMIENTA  Y   MANO  DE
OBRA</t>
    </r>
  </si>
  <si>
    <t>SUMINISTRO Y COLOCACIÓN DE SALIDA ELÉCTRICA PARA LÁMPARA DE FACHADA EXTERIOR, EN CAJA DE LAMINA GALVANIZADA TIPO REGISTRO  CON TAPA CIEGA, TUBO CONDUIT GALVANIZADA PARED GRUESA DELGADA DE 21 MM. (3/4") DE DIÁMETRO, SUJETADA EN MURO CON ABRAZADERA OMEGA, O UNICANAL DE 3/4" CON VARILLA ROSCADA CADA 1.5 M. INCLUYE: CABLEADO CON CALIBRE 10 AWG THW-LS 90° PARA FASES Y NEUTRO Y 12 AWG DESNUDO PARA TIERRA FÍSICA, MATERIAL DIVERSO DE FIJACIÓN,  BAJADA DE APAGADOR, APAGADOR DE ACUERDO A PLANO,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</si>
  <si>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Y COLOCACIÓN DE SALIDA ELÉCTRICA EN PISO PARA LÁMPARA FACHADA EXTERIOR, EN CAJA DE LAMINA GALVANIZADA TIPO REGISTRO  CON TAPA CIEGA, TUBO CONDUIT PVC PARED GRUESA CED 40 DELGADA DE 21 MM. (3/4") DE DIÁMETRO. INCLUYE: CABLEADO CON CALIBRE 10 AWG THW-LS 90° PARA FASES Y NEUTRO Y 12 AWG DESNUDO PARA TIERRA FÍSICA, MATERIAL DIVERSO DE FIJACIÓN,  BAJADA DE APAGADOR, APAGADOR DE ACUERDO A PLANO, CONEXIÓN DEL CIRCUITO, RANURAS, PASOS Y RESANES NECESARIOS EN PISO,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</si>
  <si>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 xml:space="preserve">Suministro e instalación  de Luminario led Bidireccional para sobreponer en muro acabado color blanco mate. Potencia: 2x10 watts (incluye lampara Led ), color de luz: cobre especial, flujo luminoso 650 lumens. Voltaje 100-220 VCA. Proteccion IP65, vida util 50,000 hrs, garantía: 3 años. </t>
  </si>
  <si>
    <t xml:space="preserve">Suministro e instalación  de Luminario tipo proyector Led  de óptica cerrada de 11 ° para sobreponer en muro o piso, acabado color blanco mate. Potencia: 15 watts (incluye lampara Led ), color de luz: cobre especial, flujo luminoso 1100 lumens. Voltaje 100-220 VCA. Proteccion IP65, vida util 50,000 hrs, garantía: 3 años. </t>
  </si>
  <si>
    <t>SUMINISTRO, COLOCACION Y APLICACIÓN PINTURA VINILICA A DOS MANOS A CUALQUIER NIVEL MARCA OSEL LINEA PLATA O SIMILAR   EN   MUROS   INTERIORES   Y EXTERIORES  COLOR  INDICADO  POR  SUPERVISION.  INCLUYE:  REBABEO,  RETIRO  DE PINTURA   EXISTENTE,   MATERIAL,   MANO   DE   OBRA,   ANDAMIOS,   PREPARACION   DE SUPERFICIE, HERRAMIENTA Y EQUIPO. (P.U.O.T.)</t>
  </si>
  <si>
    <r>
      <t xml:space="preserve">SUMINISTRO Y COLOCACION DE IMPERMEABILIZANTE ELASTOMERICO BLANCO FIBRATADO, CON MALLA DE REFUERZO MCA IMPAC, TERMOTEK O SIMILAR EN CALIDAD Y PRECIO A 2 MANOS. INCLUYE: MATERIAL, MANO DE OBRA, HERRAMIENTA Y EQUIPO PARA SU CORRECTA COLOCACION, LISTO PARA RECIBIR VITROPISO. </t>
    </r>
    <r>
      <rPr>
        <b/>
        <sz val="7"/>
        <rFont val="Arial Narrow"/>
        <family val="2"/>
      </rPr>
      <t>(ZONA DE EQUIPOS)</t>
    </r>
  </si>
  <si>
    <t>CONSTRUCCION DE BASE DE CONCRETO PARA AIRE ACONDICIONADO DE 1.0MX2.50M POR 10 CMS DE ESPESOR. INCLUYE ARMADO CON MALLA  DE ACERO 6-6/10-10 Y CONCRETO F'c= 200 KG/CM2. MATERIALES MANO DE OBRA, HERRAMIENTA Y EQUIPO.</t>
  </si>
  <si>
    <t>VI.B</t>
  </si>
  <si>
    <r>
      <rPr>
        <sz val="7"/>
        <rFont val="Arial Narrow"/>
        <family val="2"/>
      </rPr>
      <t xml:space="preserve">SUMINISTRO  Y  COLOCACION  DE  LOSA  DE  CONCRETO  DE  12  CMS.  DE  ESPESOR,  CON RESISTENCIA  F'C=250  KG/CM2,  INCLUYE:  PARRILLA  CON  VAR  #3  @  15CM  EN  AMBAS DIRECCIONES,  TENDIDO,  VIBRADO,  CURADO,  CIMBRA,  ACABADO  FINAL  LLANADO, ACARREOS   INTERNOS   DE   MATERIALES, MATERIAL,  EQUIPO,  MANO  DE  OBRA,  EJECUCIÓN   A  SATISFACCIÓN  DE  SUPERVISIÓN.
</t>
    </r>
    <r>
      <rPr>
        <b/>
        <sz val="7"/>
        <rFont val="Arial Narrow"/>
        <family val="2"/>
      </rPr>
      <t>(AREA DE BAÑOS)</t>
    </r>
  </si>
  <si>
    <r>
      <t xml:space="preserve">CONSTRUCCIÓN DE </t>
    </r>
    <r>
      <rPr>
        <b/>
        <sz val="7"/>
        <rFont val="Arial Narrow"/>
        <family val="2"/>
      </rPr>
      <t>MURO DE BLOCK DE 20X20X40</t>
    </r>
    <r>
      <rPr>
        <sz val="7"/>
        <rFont val="Arial Narrow"/>
        <family val="2"/>
      </rPr>
      <t xml:space="preserve"> CMS. INCLUYE:  REFUERZO HORIZONTAL BASE DE ESCALERILLA DE ACERO F'Y=6,000 KG/CM2  ACARREOS INTERNOS  DE  MATERIALES,  ANDAMIOS,  ELEVACIÓN,  PLOMEO,  DESFONDE  DE  PIEZAS, RECORTES,     DESPERDICIOS,     LIMPIEZA     GRUESA,    </t>
    </r>
  </si>
  <si>
    <t>CONSTRUCCION DE MURO DE BLOCK DE CELDA AHOGADA A BASE DE BLOCK DE 20*20X40 CMS JUNTEADO CON MORTERO CEMENTO-ARENA 1:3, CON   CASTILLOS AHOGADOS CON  CONCRETO F'c=150 KG/CM2, REFORZADOS CON VAR.  No.4, PATINES  INCLUIDOS . INCLUYE:  REFUERZO HORIZONTAL  BASE DE ESCALERILLA DE ACERO F'Y=6,000 KG/CM2 , IMPERMEABILIZACION ASFALTICA A 1 CARA  ,  MATERIAL,  MANO  DE OBRA, FLETE, ACARREO DENTRO Y FUERA DE OBRA, ANDAMIOS, MAQUINARIA, EQUIPO Y     TODO LO NECESARIO PARA A CORRECTA EJECUCIÓN DE LOS TRABAJOS (P.U.O.T.)</t>
  </si>
  <si>
    <r>
      <t xml:space="preserve">SUMINISTRO, COLOCACION Y HABILITADO DE </t>
    </r>
    <r>
      <rPr>
        <b/>
        <sz val="7"/>
        <rFont val="Arial Narrow"/>
        <family val="2"/>
      </rPr>
      <t xml:space="preserve">CASTILLOS K-1 </t>
    </r>
    <r>
      <rPr>
        <sz val="7"/>
        <rFont val="Arial Narrow"/>
        <family val="2"/>
      </rPr>
      <t>20 X 20 (4 VAR. #4 +  EST # 2  @  0.20)    F´C=  200  ,  KG/CM2  ,  INCLUYE:  MATERIAL,  ,  CIMBRADO,  DESCIMBRADO, VIBRADO,    CORTES,    ANDAMIOS,    SOLDADURA,    NIVELACIÓN,    DOBLECES,    EQUIPO, MATERIAL, HERRAMIENTA Y MANO DE OBRA (</t>
    </r>
    <r>
      <rPr>
        <b/>
        <sz val="7"/>
        <rFont val="Arial Narrow"/>
        <family val="2"/>
      </rPr>
      <t>AREA DE BAÑOS Y SITE)</t>
    </r>
  </si>
  <si>
    <r>
      <t xml:space="preserve">SUMINISTRO, COLOCACION Y HABILITADO DE COLUMNA C-1 40 X 20 (8 VAR. #4 + 2 EST # 3  @  0.20)    F´C=  250  ,  KG/CM2  ,  INCLUYE:  MATERIAL,  ,  CIMBRADO,  DESCIMBRADO, VIBRADO,    CORTES,    ANDAMIOS,    SOLDADURA,    NIVELACIÓN,    DOBLECES,    EQUIPO, MATERIAL, HERRAMIENTA Y MANO DE OBRA </t>
    </r>
    <r>
      <rPr>
        <b/>
        <sz val="7"/>
        <rFont val="Arial Narrow"/>
        <family val="2"/>
      </rPr>
      <t>(AREA DE BAÑOS)</t>
    </r>
  </si>
  <si>
    <t>SUMINISTRO, INSTALACION Y COLOCACION DE PUERTA LAMINADA LISA  DE 0.90 X 2.10 MS  INCLUYE:   ACABADO  EN  BARNIZ  COLOR  CHOCOLATE  A  TRES  MANOS  (IGUAL  AL EXISTENTE), MARCO DE MADERA, CHAMBRANAS, CHAPA FIJACION, TAQUETES, HERRAJES Y MANIJA CROMADA,MATERIALES, MANO  DE  OBRA,  HERRAMIENTA,  EQUIPO   TODO  LO  NECESARIO  PARA  SU  CORRECTA EJECUCION (P.U.O.T.)</t>
  </si>
  <si>
    <r>
      <rPr>
        <sz val="7"/>
        <rFont val="Arial Narrow"/>
        <family val="2"/>
      </rPr>
      <t xml:space="preserve">.SUMINISTRO,  INSTALACION  Y  COLOCACION  DE  </t>
    </r>
    <r>
      <rPr>
        <b/>
        <sz val="7"/>
        <rFont val="Arial Narrow"/>
        <family val="2"/>
      </rPr>
      <t xml:space="preserve">PUERTA  DE  MADERA  TAMBOR   </t>
    </r>
    <r>
      <rPr>
        <sz val="7"/>
        <rFont val="Arial Narrow"/>
        <family val="2"/>
      </rPr>
      <t>DOS HOJAS  DE  3.00  X  3.00  MS  (OCULTA),  CON  TRATAMIENTO  ANTIPOLILLA,  ACABADO  Y COLOR SIMILAR AL MURO. INCLUYE  ACABADO EN  BARNIZ COLOR  SIMILAR AL MURO A TRES   MANOS   (IGUAL  AL  EXISTENTE),   MARCO   DE  MADERA,   CHAMBRANAS,   CHAPA FIJACION,   PASADOR   DE   PISO,TAQUETES,   HERRAJES   DE   ACERO   COLOR   BRONCE, MATERIALES, MANO DE OBRA, HERRAMIENTA, EQUIPO  TODO LO NECESARIO PARA SU CORRECTA EJECUCION (P.U.O.T.)</t>
    </r>
  </si>
  <si>
    <r>
      <t xml:space="preserve">SUMINISTRO E INSTALACION DE VENTANA DE CRISTAL, PRIVACIDAD, DE 3.0 X 1.0 M, CON MARCO DE ALUMINIO, FILTRASOL DE 6MM. INCLUYE: MATERIAL, MANO DE OBRA, HERRAMIENTA, EQUIPO Y TODO LO NECESARIO PARA LA CORRECTA EJECUCION. </t>
    </r>
    <r>
      <rPr>
        <b/>
        <sz val="7"/>
        <color rgb="FF000000"/>
        <rFont val="Arial Narrow"/>
        <family val="2"/>
      </rPr>
      <t>(AREA DE CONTROL)</t>
    </r>
  </si>
  <si>
    <r>
      <t xml:space="preserve">SALIDA HIDRAULICA DE </t>
    </r>
    <r>
      <rPr>
        <b/>
        <sz val="7"/>
        <rFont val="Arial Narrow"/>
        <family val="2"/>
      </rPr>
      <t xml:space="preserve">CPVC  DE 1/2"Ø </t>
    </r>
    <r>
      <rPr>
        <sz val="7"/>
        <rFont val="Arial Narrow"/>
        <family val="2"/>
      </rPr>
      <t>INCLUYE: MATERIAL Y MANO DE OBRA, CONEXIONES,   PRUEBAS,   EQUIPO   Y   HERRAMIENTA   MENOR,   LIMPIEZA   Y   TODO   LO NECESARIO PARA LA CORRECTA EJECUCION DE LOS TRABAJOS.</t>
    </r>
  </si>
  <si>
    <r>
      <t xml:space="preserve">SALIDA HIDRAULICA DE </t>
    </r>
    <r>
      <rPr>
        <b/>
        <sz val="7"/>
        <rFont val="Arial Narrow"/>
        <family val="2"/>
      </rPr>
      <t xml:space="preserve">CPVC  DE 3/4"Ø </t>
    </r>
    <r>
      <rPr>
        <sz val="7"/>
        <rFont val="Arial Narrow"/>
        <family val="2"/>
      </rPr>
      <t>INCLUYE: MATERIAL Y MANO DE OBRA, CONEXIONES,   PRUEBAS,   EQUIPO   Y   HERRAMIENTA   MENOR,   LIMPIEZA   Y   TODO   LO NECESARIO PARA LA CORRECTA EJECUCION DE LOS TRABAJOS.</t>
    </r>
  </si>
  <si>
    <r>
      <t xml:space="preserve">SUMINISTRO  Y  ALIMENTACIÓN  HIDRÁULICA  </t>
    </r>
    <r>
      <rPr>
        <b/>
        <sz val="7"/>
        <rFont val="Arial Narrow"/>
        <family val="2"/>
      </rPr>
      <t xml:space="preserve">TUBERÍA  DE  </t>
    </r>
    <r>
      <rPr>
        <b/>
        <u/>
        <sz val="7"/>
        <rFont val="Arial Narrow"/>
        <family val="2"/>
      </rPr>
      <t>CPVC</t>
    </r>
    <r>
      <rPr>
        <b/>
        <sz val="7"/>
        <rFont val="Arial Narrow"/>
        <family val="2"/>
      </rPr>
      <t xml:space="preserve"> DE  1/2"Ø</t>
    </r>
    <r>
      <rPr>
        <sz val="7"/>
        <rFont val="Arial Narrow"/>
        <family val="2"/>
      </rPr>
      <t>, INCLUYE:  CORTES  ,  DEMOLICIONES  MENORES, RESANES,  ACCESORIOS, CONEXIÓNES DE  TODO  TIPO,  SOLADAURA,  ADAPTACIONES  NECESARIAS,  MANO  DE  OBRA,  EQUIPO, HERRAMIENTA   Y  TODO   LO  NECESARIO   PARA   LA   CORRECTA   EJECUCION   DE  LOS TRABAJOS.</t>
    </r>
  </si>
  <si>
    <r>
      <t xml:space="preserve">SUMINISTRO   Y   ALIMENTACIÓN   HIDRÁULICA   </t>
    </r>
    <r>
      <rPr>
        <b/>
        <sz val="7"/>
        <rFont val="Arial Narrow"/>
        <family val="2"/>
      </rPr>
      <t>TUBERÍA   DE   C</t>
    </r>
    <r>
      <rPr>
        <b/>
        <u/>
        <sz val="7"/>
        <rFont val="Arial Narrow"/>
        <family val="2"/>
      </rPr>
      <t>PVC</t>
    </r>
    <r>
      <rPr>
        <b/>
        <sz val="7"/>
        <rFont val="Arial Narrow"/>
        <family val="2"/>
      </rPr>
      <t xml:space="preserve"> DE   3/4"Ø</t>
    </r>
    <r>
      <rPr>
        <sz val="7"/>
        <rFont val="Arial Narrow"/>
        <family val="2"/>
      </rPr>
      <t>, INCLUYE:  DEMOLICIONES  MENORES,  RESANES,  ACCESORIOS,  CONEXIÓNES  DE  TODO TIPO,    SOLADAURA,    ADAPTACIONES    NECESARIAS,     MANO    DE    OBRA,    EQUIPO, HERRAMIENTA   Y  TODO   LO  NECESARIO   PARA   LA   CORRECTA   EJECUCION   DE  LOS TRABAJOS.</t>
    </r>
  </si>
  <si>
    <r>
      <t xml:space="preserve">SALIDA SANITARIA   DE PVC DE  DIAMETRO DE  </t>
    </r>
    <r>
      <rPr>
        <b/>
        <sz val="7"/>
        <rFont val="Arial Narrow"/>
        <family val="2"/>
      </rPr>
      <t xml:space="preserve">4" </t>
    </r>
    <r>
      <rPr>
        <sz val="7"/>
        <rFont val="Arial Narrow"/>
        <family val="2"/>
      </rPr>
      <t>INCLUYE:  MATERIAL Y  MANO DE OBRA, CONEXIONES, PRUEBAS, EQUIPO Y HERRAMIENTA MENOR, LIMPIEZA Y TODO LO NECESARIO PARA LA CORRECTA EJECUCION DE LOS TRABAJOS.</t>
    </r>
  </si>
  <si>
    <t xml:space="preserve"> SUMINISTRO Y COLOCACIÓN DE SISTEMA DE ELECTRONICO DE PRESURIZACION DE LINEA HIDRAULICA MEDIANTE BOMBA TIIPO INTELIGENTE DAB E SIBOX DE 1HP. INCLUYE INSTALACION ELECTRICA NECESARIA, MANO DE OBRA, PRUEBAS, MATERIALES,  HERRAMIENTA, EQUIPO Y TODO LO NECESARIO PARA LA CORRECTA EJECUCION DE LOS TRABAJOS, P.U.O.T.</t>
  </si>
  <si>
    <t>SUMINISTRO  Y  COLOCACION  DE  MINGITORIO  PARA  FLUXOMETRO  MG  FERRY  (MG-1) FLUJO  TIPO  CASCADA  CERAMICA  DE  ALTO  BRILLO,  COLOR  BLANCO,  MARCA  HELVEX, INCLUYE:  FLUXOMETRO  DE  MANIJA   DE  PIE   ACABADO  CROMO,  MOD.  310-19,  MARCA HELVEX,  CONEXIONES,  SUJECION  Y  FIJACION,  MATERIAL,  MANO  DE  OBRA,  EQUIPO, HERRAMIENTA,  LIMPIEZA Y  TODO LO NECESARIO PARA  LA CORRECTA  EJECUCION DE LOS TRABAJOS</t>
  </si>
  <si>
    <t>SUMINISTRO Y COLOCACION DE SANITARIO PARA BAÑO MARCA HELVEX MODELO NAO, COLOR  BLANCO  DE  CERÁMICA  PORCELANIZADA CON FLUXOMETRO DE PALANCA DE 38MM CROMADO CODIGO 110WC4.8  LITROS  O  MENOR  CONSUMO,  INCLUYE:  CONEXIONES, TAZA, ASIENTO AT1 PLASTICO, PIJAS Y ANILLO, MATERIAL, MANO    DE    OBRA, EQUIPO, HERRAMIENTA,  LIMPIEZA Y  TODO LO NECESARIO PARA  LA CORRECTA  EJECUCION DE LOS TRABAJOS</t>
  </si>
  <si>
    <t>SUMINISTRO Y COLOCACION DE LAVABO RECTANGULAR BAJO CUBIERTA MODELO MARCUS EN COLOR BLANCO, MARCA HELVEX, INCLUYE: CONEXIONES, EMPOTRAMIENTO, LLAVE ECONOMIZADORA PARA  LAVABO  MOD. STALA  MARCA  HELVEX, CONTRA HELVEX CROMADA, MATERIAL, MANO DE OBRA, EQUIPO, HERRAMIENTA, LIMPIEZA Y TODO LO NECESARIO PARA LA CORRECTA EJECUCION DE LOS TRABAJOS</t>
  </si>
  <si>
    <r>
      <rPr>
        <sz val="7"/>
        <rFont val="Arial Narrow"/>
        <family val="2"/>
      </rPr>
      <t xml:space="preserve">SUMINISTRO   E   INSTALACIÓN    DE   </t>
    </r>
    <r>
      <rPr>
        <b/>
        <sz val="7"/>
        <rFont val="Arial Narrow"/>
        <family val="2"/>
      </rPr>
      <t xml:space="preserve">DOSIFICADOR    DE    JABON    ELECTRONICO  </t>
    </r>
    <r>
      <rPr>
        <sz val="7"/>
        <rFont val="Arial Narrow"/>
        <family val="2"/>
      </rPr>
      <t>CON  SENSOR   MOD.  MB-1100  MARCA  HELVEX,  INCLUYE:  MANO  DE  OBRA, EQUIPO,  MATERIALES  Y  HERRAMIENTA  Y  TODO  LO  NECESARIO  PARA  LA  CORRECTA
EJECUCIÓN DE LOS TRABAJOS, P.U.O.T. (VER GUIAS MECÁNICAS)</t>
    </r>
  </si>
  <si>
    <t>Suministro, instalación y puesta en marcha de Elevador de pasajeros panel de cristal enmarcado, 13  personas   1.00  m/s  4 m.  niveles  de  servicios;  2.  Bajo  consumo,  Tipo  tracción  sin cuarto  de  máquinas,  Minimo  mantenimiento. Mod.  Gen 2  o similar  Incluye;  Elevador  en  sitio,  instalación, maniobra en sitio, mano de obra, construcción de preparaciones adicionales para colocación de elevador según guia mecánica y todo lo necesario para correcta ejecución.</t>
  </si>
  <si>
    <t>Suministro, instalacion y puesta en marcha de Elevador de pasajeros panel de acero inoxidable , 8 personas  1.00  m/s  7.15 m.  niveles  de  servicios;  3.  Bajo  consumo,  Tipo  traccion  sin cuarto  de  maquinas,  Minimo  mantenimiento  Mod. Gen 2 o similar   Incluye;  Elevador  en  sitio,  instalacion, maniobra en sitio, construcción de preparaciones adicionales para colocación de elevador según guia mecánica,mano de obra, y todo lo necesario para correcta ejecucion.</t>
  </si>
  <si>
    <t xml:space="preserve">Suministro e instalación  de Luminario led para empotrar en piso con tapa de aluminio inoxidable . Potencia: 16 watts (incluye lampara Led ) temperatura de color: 4,000 °K. Voltaje 100-240 VCA. Proteccion IP67, garantía: 3 años. </t>
  </si>
  <si>
    <t>Suministro e instalación  de Luminario Wallwash tipo regleta elaborado en extrusión de aluminio con acrílico plexiglass con tratamiento UV y acabado difuso (sin óptica) para evitar el efecto lupa. Marca Astro Led Ligthing o similar. Potencia: 30 watts, Voltaje: 110-220 VCA, Fuente Integrada, Color de la Luz: Ámbar, Flujo Luminoso: 2100 lúmenes, Óptica: Difusa Protección IP65, Housing color blanco-anodizado, Vida Útil: 50,000 hrs, Garantía: 5 años. Longitud de 939 mm para sobreponer.</t>
  </si>
  <si>
    <t>Suministro e instalación  de Luminario Wallwash tipo regleta elaborado en extrusión de aluminio con acrílico plexiglass con tratamiento UV y acabado difuso (sin óptica) para evitar el efecto lupa. Marca Astro Led Ligthing o similar. Potencia: 30 watts, Voltaje: 110-220 VCA, Fuente Integrada, Color de la Luz: Balnco 4500 K, Flujo Luminoso: 2500 lúmenes, Óptica: Difusa Protección IP65, Housing color blanco-anodizado, Vida Útil: 50,000 hrs, Garantía: 5 años. Longitud de 939 mm para sobreponer.</t>
  </si>
  <si>
    <t>Suministro e instalación  de Luminario Wallwash tipo regleta elaborado en extrusión de aluminio con acrílico plexiglass con tratamiento UV y acabado difuso (sin óptica) para evitar el efecto lupa. Marca Astro Led Ligthing o similar. Potencia: 32 watts, Voltaje: 110-220 VCA, Fuente Integrada, Color de la Luz: Balnco 4500 K, Flujo Luminoso: 2500 lúmenes, Óptica: Difusa Protección IP65, Housing color blanco-anodizado, Vida Útil: 50,000 hrs, Garantía: 5 años. Longitud de 1240 mm para sobreponer.</t>
  </si>
  <si>
    <t>SUMINISTRO Y COLOCACIÓN DE LETREROS LUMINOSOS INDICADORES DE RECORRIDO DE EMERGENCIA. INCLUYE; INSTALACION Y CONFIGURACION, HERRAMIENTA Y TODO LO NECESARIO PARA SU CORRECTA INSTALACION.</t>
  </si>
  <si>
    <t>Suministro y colocacion de letreros  luminosos en salida de emergencia con reflector de luz directa. Incluye; instalacion y configuracion, herramienta y todo lo necesario para su correcta instalacion.</t>
  </si>
  <si>
    <r>
      <rPr>
        <sz val="7"/>
        <rFont val="Arial Narrow"/>
        <family val="2"/>
      </rPr>
      <t xml:space="preserve">FABRICACIÓN  E  INSTALACIÓN  DE  </t>
    </r>
    <r>
      <rPr>
        <b/>
        <sz val="7"/>
        <rFont val="Arial Narrow"/>
        <family val="2"/>
      </rPr>
      <t xml:space="preserve">BARANDAL DE HERRERIA </t>
    </r>
    <r>
      <rPr>
        <sz val="7"/>
        <rFont val="Arial Narrow"/>
        <family val="2"/>
      </rPr>
      <t>A BASE PERFIL DE ACERO TUBULAR CON POSTES DE 2" SEUN DISEÑO, INCLUYE:  SUMINISTRO      DEL      MATERIAL, PINTURA ANTICORROSIVA A DOS MANOS, INSTALACION, HERRAMIENTA, EQUIPO,EQUIPO MENOR, DESPERDICIOS Y TODO LO NECESARIO PARA LA CORRECTA EJECUCIÓN DE LOS TRABAJOS.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</si>
</sst>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 #,##0.00"/>
    <numFmt numFmtId="165" formatCode="_ * #,##0.00_ ;_ * \-#,##0.00_ ;_ * &quot;-&quot;??_ ;_ @_ "/>
    <numFmt numFmtId="166" formatCode="_ &quot;$&quot;\ * #,##0.00_ ;_ &quot;$&quot;\ * \-#,##0.00_ ;_ &quot;$&quot;\ * &quot;-&quot;??_ ;_ @_ "/>
    <numFmt numFmtId="167" formatCode="#,##0.00_ ;\-#,##0.00\ "/>
  </numFmts>
  <fonts count="26" x14ac:knownFonts="1">
    <font>
      <sz val="10"/>
      <color rgb="FF000000"/>
      <name val="Times New Roman"/>
      <family val="1"/>
    </font>
    <font>
      <sz val="11"/>
      <color theme="1"/>
      <name val="Calibri"/>
      <family val="2"/>
      <scheme val="minor"/>
    </font>
    <font>
      <sz val="11"/>
      <color theme="1"/>
      <name val="Calibri"/>
      <family val="2"/>
      <scheme val="minor"/>
    </font>
    <font>
      <b/>
      <sz val="8"/>
      <name val="Arial Narrow"/>
      <family val="2"/>
    </font>
    <font>
      <b/>
      <sz val="7"/>
      <name val="Arial Narrow"/>
      <family val="2"/>
    </font>
    <font>
      <sz val="7"/>
      <name val="Arial Narrow"/>
      <family val="2"/>
    </font>
    <font>
      <b/>
      <sz val="8"/>
      <color rgb="FFFFFFFF"/>
      <name val="Arial Narrow"/>
      <family val="2"/>
    </font>
    <font>
      <b/>
      <sz val="7"/>
      <color rgb="FF0E233D"/>
      <name val="Arial Narrow"/>
      <family val="2"/>
    </font>
    <font>
      <sz val="7"/>
      <color rgb="FF000000"/>
      <name val="Arial Narrow"/>
      <family val="2"/>
    </font>
    <font>
      <b/>
      <sz val="7"/>
      <color rgb="FF000000"/>
      <name val="Arial Narrow"/>
      <family val="2"/>
    </font>
    <font>
      <b/>
      <u/>
      <sz val="7"/>
      <name val="Arial Narrow"/>
      <family val="2"/>
    </font>
    <font>
      <sz val="8"/>
      <color rgb="FFFFFFFF"/>
      <name val="Arial Narrow"/>
      <family val="2"/>
    </font>
    <font>
      <sz val="10"/>
      <name val="MS Sans Serif"/>
      <family val="2"/>
    </font>
    <font>
      <sz val="10"/>
      <name val="Arial"/>
      <family val="2"/>
    </font>
    <font>
      <sz val="10"/>
      <name val="Arial Narrow"/>
      <family val="2"/>
    </font>
    <font>
      <sz val="8"/>
      <name val="Times New Roman"/>
      <family val="1"/>
    </font>
    <font>
      <sz val="10"/>
      <name val="Courier"/>
      <family val="3"/>
    </font>
    <font>
      <u/>
      <sz val="10"/>
      <color indexed="12"/>
      <name val="Arial"/>
      <family val="2"/>
    </font>
    <font>
      <sz val="10"/>
      <color rgb="FF000000"/>
      <name val="Times New Roman"/>
      <family val="1"/>
    </font>
    <font>
      <b/>
      <sz val="12.5"/>
      <name val="Calibri"/>
      <family val="2"/>
    </font>
    <font>
      <sz val="7.5"/>
      <name val="Calibri"/>
      <family val="2"/>
    </font>
    <font>
      <b/>
      <sz val="11.5"/>
      <name val="Calibri"/>
      <family val="2"/>
    </font>
    <font>
      <b/>
      <sz val="10"/>
      <name val="Calibri"/>
      <family val="2"/>
    </font>
    <font>
      <b/>
      <sz val="10"/>
      <color rgb="FF000000"/>
      <name val="Calibri"/>
      <family val="2"/>
    </font>
    <font>
      <b/>
      <sz val="18"/>
      <name val="Calibri"/>
      <family val="2"/>
    </font>
    <font>
      <sz val="7"/>
      <color rgb="FF0E233D"/>
      <name val="Arial Narrow"/>
      <family val="2"/>
    </font>
  </fonts>
  <fills count="7">
    <fill>
      <patternFill patternType="none"/>
    </fill>
    <fill>
      <patternFill patternType="gray125"/>
    </fill>
    <fill>
      <patternFill patternType="solid">
        <fgColor rgb="FF16365C"/>
      </patternFill>
    </fill>
    <fill>
      <patternFill patternType="solid">
        <fgColor rgb="FF365F92"/>
      </patternFill>
    </fill>
    <fill>
      <patternFill patternType="solid">
        <fgColor rgb="FF94B3D6"/>
      </patternFill>
    </fill>
    <fill>
      <patternFill patternType="solid">
        <fgColor theme="1"/>
        <bgColor indexed="64"/>
      </patternFill>
    </fill>
    <fill>
      <patternFill patternType="solid">
        <fgColor theme="0"/>
        <bgColor indexed="64"/>
      </patternFill>
    </fill>
  </fills>
  <borders count="27">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s>
  <cellStyleXfs count="41">
    <xf numFmtId="0" fontId="0" fillId="0" borderId="0"/>
    <xf numFmtId="0" fontId="12" fillId="0" borderId="0"/>
    <xf numFmtId="43" fontId="2" fillId="0" borderId="0" applyFont="0" applyFill="0" applyBorder="0" applyAlignment="0" applyProtection="0"/>
    <xf numFmtId="0" fontId="13" fillId="0" borderId="0"/>
    <xf numFmtId="0" fontId="1" fillId="0" borderId="0"/>
    <xf numFmtId="9" fontId="12"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9"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6" fontId="13"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43" fontId="1" fillId="0" borderId="0" applyFont="0" applyFill="0" applyBorder="0" applyAlignment="0" applyProtection="0"/>
    <xf numFmtId="0" fontId="12" fillId="0" borderId="0"/>
    <xf numFmtId="0" fontId="12" fillId="0" borderId="0"/>
    <xf numFmtId="0" fontId="12" fillId="0" borderId="0"/>
    <xf numFmtId="0" fontId="13" fillId="0" borderId="0"/>
    <xf numFmtId="44" fontId="18" fillId="0" borderId="0" applyFont="0" applyFill="0" applyBorder="0" applyAlignment="0" applyProtection="0"/>
  </cellStyleXfs>
  <cellXfs count="153">
    <xf numFmtId="0" fontId="0" fillId="0" borderId="0" xfId="0"/>
    <xf numFmtId="0" fontId="0" fillId="0" borderId="0" xfId="0" applyAlignment="1">
      <alignment horizontal="left" wrapText="1"/>
    </xf>
    <xf numFmtId="0" fontId="3"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4" fillId="0" borderId="3" xfId="0" applyFont="1" applyBorder="1" applyAlignment="1">
      <alignment horizontal="left" vertical="top" wrapText="1"/>
    </xf>
    <xf numFmtId="0" fontId="0" fillId="0" borderId="3" xfId="0" applyBorder="1" applyAlignment="1">
      <alignment horizontal="left" wrapText="1"/>
    </xf>
    <xf numFmtId="0" fontId="0" fillId="0" borderId="4" xfId="0" applyBorder="1" applyAlignment="1">
      <alignment horizontal="left" wrapText="1"/>
    </xf>
    <xf numFmtId="0" fontId="4" fillId="0" borderId="0" xfId="0" applyFont="1" applyAlignment="1">
      <alignment horizontal="left" vertical="top" wrapText="1"/>
    </xf>
    <xf numFmtId="0" fontId="0" fillId="0" borderId="6" xfId="0" applyBorder="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wrapText="1"/>
    </xf>
    <xf numFmtId="0" fontId="0" fillId="0" borderId="8" xfId="0" applyBorder="1" applyAlignment="1">
      <alignment horizontal="left" wrapText="1"/>
    </xf>
    <xf numFmtId="0" fontId="3" fillId="2" borderId="10" xfId="0" applyFont="1" applyFill="1" applyBorder="1" applyAlignment="1">
      <alignment horizontal="center" vertical="top" wrapText="1"/>
    </xf>
    <xf numFmtId="0" fontId="3" fillId="3" borderId="10" xfId="0" applyFont="1" applyFill="1" applyBorder="1" applyAlignment="1">
      <alignment horizontal="right" vertical="top" wrapText="1"/>
    </xf>
    <xf numFmtId="0" fontId="3" fillId="3" borderId="10" xfId="0" applyFont="1" applyFill="1" applyBorder="1" applyAlignment="1">
      <alignment horizontal="left" vertical="top" wrapText="1"/>
    </xf>
    <xf numFmtId="0" fontId="0" fillId="3" borderId="10" xfId="0" applyFill="1" applyBorder="1" applyAlignment="1">
      <alignment horizontal="left" wrapText="1"/>
    </xf>
    <xf numFmtId="0" fontId="4" fillId="4" borderId="10" xfId="0" applyFont="1" applyFill="1" applyBorder="1" applyAlignment="1">
      <alignment horizontal="right" vertical="top" wrapText="1"/>
    </xf>
    <xf numFmtId="0" fontId="4" fillId="4" borderId="10" xfId="0" applyFont="1" applyFill="1" applyBorder="1" applyAlignment="1">
      <alignment horizontal="left" vertical="top" wrapText="1"/>
    </xf>
    <xf numFmtId="0" fontId="0" fillId="4" borderId="10" xfId="0" applyFill="1" applyBorder="1" applyAlignment="1">
      <alignment horizontal="left" wrapText="1"/>
    </xf>
    <xf numFmtId="0" fontId="5" fillId="0" borderId="10" xfId="0" applyFont="1" applyBorder="1" applyAlignment="1">
      <alignment horizontal="left" vertical="top" wrapText="1"/>
    </xf>
    <xf numFmtId="0" fontId="5" fillId="0" borderId="10" xfId="0" applyFont="1" applyBorder="1" applyAlignment="1">
      <alignment horizontal="center" vertical="center" wrapText="1"/>
    </xf>
    <xf numFmtId="0" fontId="5" fillId="0" borderId="10" xfId="0" applyFont="1" applyBorder="1" applyAlignment="1">
      <alignment horizontal="center" vertical="top" wrapText="1"/>
    </xf>
    <xf numFmtId="0" fontId="0" fillId="0" borderId="10" xfId="0" applyBorder="1" applyAlignment="1">
      <alignment horizontal="left" wrapText="1"/>
    </xf>
    <xf numFmtId="0" fontId="5" fillId="0" borderId="10" xfId="0" applyFont="1" applyFill="1" applyBorder="1" applyAlignment="1">
      <alignment horizontal="center" vertical="center" wrapText="1"/>
    </xf>
    <xf numFmtId="0" fontId="0" fillId="0" borderId="0" xfId="0" applyAlignment="1">
      <alignment horizontal="left" vertical="top" wrapText="1"/>
    </xf>
    <xf numFmtId="0" fontId="3" fillId="2" borderId="10" xfId="0" applyFont="1" applyFill="1" applyBorder="1" applyAlignment="1">
      <alignment horizontal="right" vertical="top" wrapText="1"/>
    </xf>
    <xf numFmtId="2" fontId="8" fillId="0" borderId="10" xfId="0" applyNumberFormat="1" applyFont="1" applyFill="1" applyBorder="1" applyAlignment="1">
      <alignment horizontal="center" vertical="center" wrapText="1" shrinkToFit="1"/>
    </xf>
    <xf numFmtId="4" fontId="8" fillId="0" borderId="10" xfId="0" applyNumberFormat="1" applyFont="1" applyBorder="1" applyAlignment="1">
      <alignment horizontal="left" vertical="center" wrapText="1" shrinkToFit="1"/>
    </xf>
    <xf numFmtId="2" fontId="5" fillId="0" borderId="10" xfId="0" applyNumberFormat="1" applyFont="1" applyFill="1" applyBorder="1" applyAlignment="1">
      <alignment horizontal="center" vertical="center" wrapText="1" shrinkToFit="1"/>
    </xf>
    <xf numFmtId="2" fontId="8" fillId="0" borderId="10" xfId="0" applyNumberFormat="1" applyFont="1" applyBorder="1" applyAlignment="1">
      <alignment horizontal="center" vertical="center" wrapText="1" shrinkToFit="1"/>
    </xf>
    <xf numFmtId="4" fontId="8" fillId="0" borderId="10" xfId="0" applyNumberFormat="1" applyFont="1" applyBorder="1" applyAlignment="1">
      <alignment horizontal="center" vertical="center" wrapText="1" shrinkToFit="1"/>
    </xf>
    <xf numFmtId="164" fontId="11" fillId="3" borderId="10" xfId="0" applyNumberFormat="1" applyFont="1" applyFill="1" applyBorder="1" applyAlignment="1">
      <alignment horizontal="center" vertical="top" wrapText="1" shrinkToFit="1"/>
    </xf>
    <xf numFmtId="0" fontId="14" fillId="0" borderId="0" xfId="3" applyFont="1" applyAlignment="1">
      <alignment wrapText="1"/>
    </xf>
    <xf numFmtId="8" fontId="14" fillId="0" borderId="0" xfId="3" applyNumberFormat="1" applyFont="1" applyAlignment="1">
      <alignment wrapText="1"/>
    </xf>
    <xf numFmtId="2" fontId="8" fillId="0" borderId="10" xfId="0" applyNumberFormat="1" applyFont="1" applyBorder="1" applyAlignment="1">
      <alignment horizontal="center" vertical="top" wrapText="1" shrinkToFit="1"/>
    </xf>
    <xf numFmtId="164" fontId="6" fillId="3" borderId="10" xfId="0" applyNumberFormat="1" applyFont="1" applyFill="1" applyBorder="1" applyAlignment="1">
      <alignment horizontal="center" vertical="top" wrapText="1" shrinkToFit="1"/>
    </xf>
    <xf numFmtId="167" fontId="8" fillId="0" borderId="10" xfId="40" applyNumberFormat="1" applyFont="1" applyBorder="1" applyAlignment="1">
      <alignment horizontal="right" vertical="center" wrapText="1" shrinkToFit="1"/>
    </xf>
    <xf numFmtId="0" fontId="5" fillId="0" borderId="10" xfId="0" applyFont="1" applyBorder="1" applyAlignment="1">
      <alignment horizontal="justify" vertical="top" wrapText="1"/>
    </xf>
    <xf numFmtId="0" fontId="5" fillId="0" borderId="10" xfId="0" applyFont="1" applyFill="1" applyBorder="1" applyAlignment="1">
      <alignment horizontal="justify" vertical="top" wrapText="1"/>
    </xf>
    <xf numFmtId="0" fontId="0" fillId="0" borderId="10" xfId="0" applyBorder="1" applyAlignment="1">
      <alignment horizontal="justify" vertical="top" wrapText="1"/>
    </xf>
    <xf numFmtId="0" fontId="8" fillId="0" borderId="10" xfId="0" applyFont="1" applyBorder="1" applyAlignment="1">
      <alignment horizontal="justify" vertical="top" wrapText="1"/>
    </xf>
    <xf numFmtId="0" fontId="7" fillId="4" borderId="10" xfId="0" applyFont="1" applyFill="1" applyBorder="1" applyAlignment="1">
      <alignment horizontal="right" vertical="top" wrapText="1"/>
    </xf>
    <xf numFmtId="0" fontId="7" fillId="4" borderId="10" xfId="0" applyFont="1" applyFill="1" applyBorder="1" applyAlignment="1">
      <alignment horizontal="left" vertical="top" wrapText="1"/>
    </xf>
    <xf numFmtId="0" fontId="0" fillId="0" borderId="0" xfId="0" applyAlignment="1">
      <alignment horizontal="right" wrapText="1"/>
    </xf>
    <xf numFmtId="0" fontId="0" fillId="0" borderId="0" xfId="0" applyAlignment="1">
      <alignment horizontal="right" vertical="center" wrapText="1"/>
    </xf>
    <xf numFmtId="0" fontId="5" fillId="0" borderId="2" xfId="0" applyFont="1" applyBorder="1" applyAlignment="1">
      <alignment horizontal="right" vertical="top" wrapText="1"/>
    </xf>
    <xf numFmtId="0" fontId="5" fillId="0" borderId="5" xfId="0" applyFont="1" applyBorder="1" applyAlignment="1">
      <alignment horizontal="right" vertical="top" wrapText="1"/>
    </xf>
    <xf numFmtId="0" fontId="5" fillId="0" borderId="7" xfId="0" applyFont="1" applyBorder="1" applyAlignment="1">
      <alignment horizontal="right" vertical="top" wrapText="1"/>
    </xf>
    <xf numFmtId="0" fontId="5" fillId="0" borderId="10" xfId="0" applyFont="1" applyBorder="1" applyAlignment="1">
      <alignment horizontal="right" vertical="top" wrapText="1"/>
    </xf>
    <xf numFmtId="0" fontId="5" fillId="0" borderId="10" xfId="0" applyFont="1" applyBorder="1" applyAlignment="1">
      <alignment horizontal="right" vertical="center" wrapText="1"/>
    </xf>
    <xf numFmtId="0" fontId="0" fillId="3" borderId="10" xfId="0" applyFill="1" applyBorder="1" applyAlignment="1">
      <alignment horizontal="right" wrapText="1"/>
    </xf>
    <xf numFmtId="0" fontId="5" fillId="0" borderId="10" xfId="0" applyFont="1" applyFill="1" applyBorder="1" applyAlignment="1">
      <alignment horizontal="right" vertical="center" wrapText="1"/>
    </xf>
    <xf numFmtId="0" fontId="0" fillId="0" borderId="10" xfId="0" applyBorder="1" applyAlignment="1">
      <alignment horizontal="right" wrapText="1"/>
    </xf>
    <xf numFmtId="0" fontId="0" fillId="3" borderId="10" xfId="0" applyFill="1" applyBorder="1" applyAlignment="1">
      <alignment horizontal="right" vertical="center" wrapText="1"/>
    </xf>
    <xf numFmtId="0" fontId="0" fillId="0" borderId="0" xfId="0" applyAlignment="1">
      <alignment horizontal="right" vertical="top" wrapText="1"/>
    </xf>
    <xf numFmtId="2" fontId="8" fillId="6" borderId="10" xfId="0" applyNumberFormat="1" applyFont="1" applyFill="1" applyBorder="1" applyAlignment="1">
      <alignment horizontal="center" vertical="center" wrapText="1" shrinkToFit="1"/>
    </xf>
    <xf numFmtId="0" fontId="0" fillId="0" borderId="0" xfId="0" applyFill="1" applyAlignment="1">
      <alignment horizontal="left" vertical="top" wrapText="1"/>
    </xf>
    <xf numFmtId="0" fontId="6" fillId="3" borderId="10" xfId="0" applyFont="1" applyFill="1" applyBorder="1" applyAlignment="1">
      <alignment horizontal="right" vertical="top" wrapText="1"/>
    </xf>
    <xf numFmtId="0" fontId="5" fillId="0" borderId="10" xfId="0" applyFont="1" applyFill="1" applyBorder="1" applyAlignment="1">
      <alignment horizontal="center" vertical="top" wrapText="1"/>
    </xf>
    <xf numFmtId="2" fontId="8" fillId="0" borderId="10" xfId="0" applyNumberFormat="1" applyFont="1" applyFill="1" applyBorder="1" applyAlignment="1">
      <alignment horizontal="center" vertical="top" wrapText="1" shrinkToFit="1"/>
    </xf>
    <xf numFmtId="2" fontId="8" fillId="0" borderId="10" xfId="0" applyNumberFormat="1" applyFont="1" applyFill="1" applyBorder="1" applyAlignment="1">
      <alignment horizontal="center" vertical="center" shrinkToFit="1"/>
    </xf>
    <xf numFmtId="0" fontId="8" fillId="0" borderId="10" xfId="0" applyFont="1" applyFill="1" applyBorder="1" applyAlignment="1">
      <alignment horizontal="justify" vertical="top" wrapText="1"/>
    </xf>
    <xf numFmtId="4" fontId="0" fillId="0" borderId="0" xfId="0" applyNumberFormat="1" applyAlignment="1">
      <alignment horizontal="left" wrapText="1"/>
    </xf>
    <xf numFmtId="4" fontId="0" fillId="0" borderId="0" xfId="0" applyNumberFormat="1" applyAlignment="1">
      <alignment horizontal="left" vertical="center" wrapText="1"/>
    </xf>
    <xf numFmtId="4" fontId="0" fillId="2" borderId="10" xfId="0" applyNumberFormat="1" applyFill="1" applyBorder="1" applyAlignment="1">
      <alignment horizontal="center" vertical="top" wrapText="1"/>
    </xf>
    <xf numFmtId="4" fontId="0" fillId="3" borderId="10" xfId="0" applyNumberFormat="1" applyFill="1" applyBorder="1" applyAlignment="1">
      <alignment horizontal="left" wrapText="1"/>
    </xf>
    <xf numFmtId="4" fontId="0" fillId="4" borderId="10" xfId="0" applyNumberFormat="1" applyFill="1" applyBorder="1" applyAlignment="1">
      <alignment horizontal="left" wrapText="1"/>
    </xf>
    <xf numFmtId="4" fontId="8" fillId="0" borderId="10" xfId="40" applyNumberFormat="1" applyFont="1" applyBorder="1" applyAlignment="1">
      <alignment horizontal="center" vertical="center" wrapText="1" shrinkToFit="1"/>
    </xf>
    <xf numFmtId="4" fontId="8" fillId="0" borderId="10" xfId="0" applyNumberFormat="1" applyFont="1" applyFill="1" applyBorder="1" applyAlignment="1">
      <alignment horizontal="center" vertical="center" wrapText="1" shrinkToFit="1"/>
    </xf>
    <xf numFmtId="4" fontId="8" fillId="0" borderId="10" xfId="0" applyNumberFormat="1" applyFont="1" applyBorder="1" applyAlignment="1">
      <alignment horizontal="center" vertical="top" wrapText="1" shrinkToFit="1"/>
    </xf>
    <xf numFmtId="4" fontId="0" fillId="0" borderId="0" xfId="0" applyNumberFormat="1" applyAlignment="1">
      <alignment horizontal="left" vertical="top" wrapText="1"/>
    </xf>
    <xf numFmtId="4" fontId="8" fillId="0" borderId="10" xfId="0" applyNumberFormat="1" applyFont="1" applyBorder="1" applyAlignment="1">
      <alignment horizontal="right" vertical="center" wrapText="1" shrinkToFit="1"/>
    </xf>
    <xf numFmtId="4" fontId="8" fillId="0" borderId="10" xfId="0" applyNumberFormat="1" applyFont="1" applyFill="1" applyBorder="1" applyAlignment="1">
      <alignment horizontal="center" vertical="top" wrapText="1" shrinkToFit="1"/>
    </xf>
    <xf numFmtId="4" fontId="8" fillId="0" borderId="10" xfId="0" applyNumberFormat="1" applyFont="1" applyFill="1" applyBorder="1" applyAlignment="1">
      <alignment horizontal="center" vertical="center" shrinkToFit="1"/>
    </xf>
    <xf numFmtId="4" fontId="4" fillId="4" borderId="10" xfId="0" applyNumberFormat="1" applyFont="1" applyFill="1" applyBorder="1" applyAlignment="1">
      <alignment horizontal="left" vertical="top" wrapText="1"/>
    </xf>
    <xf numFmtId="0" fontId="5" fillId="6" borderId="10" xfId="0" applyFont="1" applyFill="1" applyBorder="1" applyAlignment="1">
      <alignment horizontal="right" vertical="top" wrapText="1"/>
    </xf>
    <xf numFmtId="0" fontId="5" fillId="6" borderId="10" xfId="0" applyFont="1" applyFill="1" applyBorder="1" applyAlignment="1">
      <alignment horizontal="justify" vertical="top" wrapText="1"/>
    </xf>
    <xf numFmtId="0" fontId="5" fillId="6" borderId="10" xfId="0" applyFont="1" applyFill="1" applyBorder="1" applyAlignment="1">
      <alignment horizontal="center" vertical="center" wrapText="1"/>
    </xf>
    <xf numFmtId="0" fontId="5" fillId="6" borderId="10" xfId="0" applyFont="1" applyFill="1" applyBorder="1" applyAlignment="1">
      <alignment horizontal="right" vertical="center" wrapText="1"/>
    </xf>
    <xf numFmtId="0" fontId="8" fillId="6" borderId="10" xfId="0" applyFont="1" applyFill="1" applyBorder="1" applyAlignment="1">
      <alignment horizontal="left" vertical="top" wrapText="1"/>
    </xf>
    <xf numFmtId="4" fontId="5" fillId="6" borderId="10" xfId="0" applyNumberFormat="1" applyFont="1" applyFill="1" applyBorder="1" applyAlignment="1">
      <alignment horizontal="center" vertical="center" wrapText="1"/>
    </xf>
    <xf numFmtId="0" fontId="6" fillId="3" borderId="10" xfId="0" applyFont="1" applyFill="1" applyBorder="1" applyAlignment="1">
      <alignment horizontal="left" vertical="top" wrapText="1"/>
    </xf>
    <xf numFmtId="0" fontId="5" fillId="6" borderId="10" xfId="0" applyFont="1" applyFill="1" applyBorder="1" applyAlignment="1">
      <alignment horizontal="center" vertical="top" wrapText="1"/>
    </xf>
    <xf numFmtId="2" fontId="8" fillId="6" borderId="10" xfId="0" applyNumberFormat="1" applyFont="1" applyFill="1" applyBorder="1" applyAlignment="1">
      <alignment horizontal="center" vertical="top" wrapText="1" shrinkToFit="1"/>
    </xf>
    <xf numFmtId="4" fontId="5" fillId="6" borderId="10" xfId="0" applyNumberFormat="1" applyFont="1" applyFill="1" applyBorder="1" applyAlignment="1">
      <alignment horizontal="center" vertical="top" wrapText="1"/>
    </xf>
    <xf numFmtId="164" fontId="6" fillId="3" borderId="10" xfId="0" applyNumberFormat="1" applyFont="1" applyFill="1" applyBorder="1" applyAlignment="1">
      <alignment horizontal="center" vertical="top" shrinkToFit="1"/>
    </xf>
    <xf numFmtId="0" fontId="0" fillId="0" borderId="13" xfId="0" applyBorder="1" applyAlignment="1">
      <alignment horizontal="left" wrapText="1"/>
    </xf>
    <xf numFmtId="0" fontId="0" fillId="3" borderId="14" xfId="0" applyFill="1" applyBorder="1" applyAlignment="1">
      <alignment horizontal="left" wrapText="1"/>
    </xf>
    <xf numFmtId="4" fontId="6" fillId="3" borderId="15" xfId="0" applyNumberFormat="1" applyFont="1" applyFill="1" applyBorder="1" applyAlignment="1">
      <alignment horizontal="right" vertical="top" wrapText="1" shrinkToFit="1"/>
    </xf>
    <xf numFmtId="0" fontId="3" fillId="3" borderId="11" xfId="0" applyFont="1" applyFill="1" applyBorder="1" applyAlignment="1">
      <alignment horizontal="left" vertical="top" wrapText="1"/>
    </xf>
    <xf numFmtId="4" fontId="0" fillId="0" borderId="13" xfId="0" applyNumberFormat="1" applyBorder="1" applyAlignment="1">
      <alignment horizontal="left" wrapText="1"/>
    </xf>
    <xf numFmtId="4" fontId="0" fillId="3" borderId="14" xfId="0" applyNumberFormat="1" applyFill="1" applyBorder="1" applyAlignment="1">
      <alignment horizontal="left" wrapText="1"/>
    </xf>
    <xf numFmtId="164" fontId="6" fillId="3" borderId="10" xfId="0" applyNumberFormat="1" applyFont="1" applyFill="1" applyBorder="1" applyAlignment="1">
      <alignment horizontal="right" vertical="top" wrapText="1" shrinkToFit="1"/>
    </xf>
    <xf numFmtId="167" fontId="8" fillId="6" borderId="10" xfId="40" applyNumberFormat="1" applyFont="1" applyFill="1" applyBorder="1" applyAlignment="1">
      <alignment horizontal="right" vertical="center" wrapText="1" shrinkToFit="1"/>
    </xf>
    <xf numFmtId="4" fontId="8" fillId="6" borderId="10" xfId="0" applyNumberFormat="1" applyFont="1" applyFill="1" applyBorder="1" applyAlignment="1">
      <alignment horizontal="center" vertical="center" wrapText="1" shrinkToFit="1"/>
    </xf>
    <xf numFmtId="0" fontId="8" fillId="6" borderId="10" xfId="0" applyFont="1" applyFill="1" applyBorder="1" applyAlignment="1">
      <alignment horizontal="justify" vertical="top" wrapText="1"/>
    </xf>
    <xf numFmtId="0" fontId="0" fillId="0" borderId="1" xfId="0" applyBorder="1" applyAlignment="1">
      <alignment horizontal="left" vertical="top" wrapText="1"/>
    </xf>
    <xf numFmtId="0" fontId="21" fillId="0" borderId="1" xfId="0" applyFont="1" applyBorder="1" applyAlignment="1">
      <alignment horizontal="center" vertical="top" wrapText="1"/>
    </xf>
    <xf numFmtId="0" fontId="0" fillId="0" borderId="1" xfId="0" applyBorder="1" applyAlignment="1">
      <alignment horizontal="left" vertical="center" wrapText="1"/>
    </xf>
    <xf numFmtId="0" fontId="0" fillId="0" borderId="0" xfId="0" applyBorder="1" applyAlignment="1">
      <alignment horizontal="left" vertical="top" wrapText="1"/>
    </xf>
    <xf numFmtId="0" fontId="21" fillId="0" borderId="0" xfId="0" applyFont="1" applyBorder="1" applyAlignment="1">
      <alignment horizontal="center" vertical="top" wrapText="1"/>
    </xf>
    <xf numFmtId="0" fontId="0" fillId="0" borderId="0" xfId="0" applyBorder="1" applyAlignment="1">
      <alignment horizontal="left" vertical="center" wrapText="1"/>
    </xf>
    <xf numFmtId="0" fontId="0" fillId="5" borderId="16" xfId="0" applyFill="1" applyBorder="1" applyAlignment="1">
      <alignment horizontal="left" vertical="top" wrapText="1"/>
    </xf>
    <xf numFmtId="0" fontId="21" fillId="5" borderId="16" xfId="0" applyFont="1" applyFill="1" applyBorder="1" applyAlignment="1">
      <alignment horizontal="center" vertical="top" wrapText="1"/>
    </xf>
    <xf numFmtId="0" fontId="0" fillId="5" borderId="16" xfId="0" applyFill="1" applyBorder="1" applyAlignment="1">
      <alignment horizontal="left" vertical="center" wrapText="1"/>
    </xf>
    <xf numFmtId="164" fontId="23" fillId="0" borderId="10" xfId="0" applyNumberFormat="1" applyFont="1" applyBorder="1" applyAlignment="1">
      <alignment horizontal="right" vertical="top" shrinkToFit="1"/>
    </xf>
    <xf numFmtId="0" fontId="0" fillId="0" borderId="17" xfId="0" applyBorder="1" applyAlignment="1">
      <alignment horizontal="left" vertical="top" wrapText="1"/>
    </xf>
    <xf numFmtId="0" fontId="3" fillId="0" borderId="18" xfId="0" applyFont="1" applyBorder="1" applyAlignment="1">
      <alignment horizontal="left" vertical="top" wrapText="1"/>
    </xf>
    <xf numFmtId="0" fontId="0" fillId="0" borderId="21" xfId="0" applyBorder="1" applyAlignment="1">
      <alignment horizontal="left" vertical="top" wrapText="1"/>
    </xf>
    <xf numFmtId="0" fontId="3" fillId="0" borderId="0" xfId="0" applyFont="1" applyBorder="1" applyAlignment="1">
      <alignment horizontal="left" vertical="top" wrapText="1"/>
    </xf>
    <xf numFmtId="0" fontId="0" fillId="0" borderId="23" xfId="0" applyBorder="1" applyAlignment="1">
      <alignment horizontal="left" vertical="top" wrapText="1"/>
    </xf>
    <xf numFmtId="0" fontId="3" fillId="0" borderId="24" xfId="0" applyFont="1" applyBorder="1" applyAlignment="1">
      <alignment horizontal="left" vertical="top" wrapText="1"/>
    </xf>
    <xf numFmtId="0" fontId="0" fillId="6" borderId="0" xfId="0" applyFill="1" applyBorder="1" applyAlignment="1">
      <alignment horizontal="right" wrapText="1"/>
    </xf>
    <xf numFmtId="0" fontId="6" fillId="6" borderId="0" xfId="0" applyFont="1" applyFill="1" applyBorder="1" applyAlignment="1">
      <alignment horizontal="left" vertical="top" wrapText="1"/>
    </xf>
    <xf numFmtId="0" fontId="0" fillId="6" borderId="11" xfId="0" applyFill="1" applyBorder="1" applyAlignment="1">
      <alignment horizontal="left" wrapText="1"/>
    </xf>
    <xf numFmtId="0" fontId="0" fillId="6" borderId="9" xfId="0" applyFill="1" applyBorder="1" applyAlignment="1">
      <alignment horizontal="left" wrapText="1"/>
    </xf>
    <xf numFmtId="4" fontId="0" fillId="6" borderId="12" xfId="0" applyNumberFormat="1" applyFill="1" applyBorder="1" applyAlignment="1">
      <alignment horizontal="left" wrapText="1"/>
    </xf>
    <xf numFmtId="164" fontId="11" fillId="6" borderId="10" xfId="0" applyNumberFormat="1" applyFont="1" applyFill="1" applyBorder="1" applyAlignment="1">
      <alignment horizontal="center" vertical="top" wrapText="1" shrinkToFit="1"/>
    </xf>
    <xf numFmtId="0" fontId="25" fillId="6" borderId="10" xfId="0" applyFont="1" applyFill="1" applyBorder="1" applyAlignment="1">
      <alignment horizontal="right" vertical="top" wrapText="1"/>
    </xf>
    <xf numFmtId="0" fontId="0" fillId="2" borderId="11" xfId="0" applyFill="1" applyBorder="1" applyAlignment="1">
      <alignment horizontal="left" wrapText="1"/>
    </xf>
    <xf numFmtId="0" fontId="0" fillId="2" borderId="9" xfId="0" applyFill="1" applyBorder="1" applyAlignment="1">
      <alignment horizontal="left" wrapText="1"/>
    </xf>
    <xf numFmtId="0" fontId="0" fillId="2" borderId="12" xfId="0" applyFill="1" applyBorder="1" applyAlignment="1">
      <alignment horizontal="left" wrapText="1"/>
    </xf>
    <xf numFmtId="0" fontId="22" fillId="0" borderId="11" xfId="0" applyFont="1" applyBorder="1" applyAlignment="1">
      <alignment horizontal="right" vertical="top" wrapText="1"/>
    </xf>
    <xf numFmtId="0" fontId="22" fillId="0" borderId="12" xfId="0" applyFont="1" applyBorder="1" applyAlignment="1">
      <alignment horizontal="right" vertical="top" wrapText="1"/>
    </xf>
    <xf numFmtId="0" fontId="24" fillId="0" borderId="18" xfId="0" applyFont="1" applyBorder="1" applyAlignment="1">
      <alignment horizontal="center" vertical="center"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0" fillId="0" borderId="9" xfId="0" applyBorder="1" applyAlignment="1">
      <alignment horizontal="left" wrapText="1"/>
    </xf>
    <xf numFmtId="0" fontId="22" fillId="6" borderId="11" xfId="0" applyFont="1" applyFill="1" applyBorder="1" applyAlignment="1">
      <alignment horizontal="left" vertical="top" wrapText="1"/>
    </xf>
    <xf numFmtId="0" fontId="22" fillId="6" borderId="12" xfId="0" applyFont="1" applyFill="1" applyBorder="1" applyAlignment="1">
      <alignment horizontal="left" vertical="top"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20" fillId="0" borderId="5" xfId="0" applyFont="1" applyBorder="1" applyAlignment="1">
      <alignment horizontal="left" vertical="top" wrapText="1" indent="10"/>
    </xf>
    <xf numFmtId="0" fontId="20" fillId="0" borderId="22" xfId="0" applyFont="1" applyBorder="1" applyAlignment="1">
      <alignment horizontal="left" vertical="top" wrapText="1" indent="10"/>
    </xf>
    <xf numFmtId="0" fontId="20" fillId="0" borderId="25" xfId="0" applyFont="1" applyBorder="1" applyAlignment="1">
      <alignment horizontal="center" vertical="top" wrapText="1"/>
    </xf>
    <xf numFmtId="0" fontId="20" fillId="0" borderId="26" xfId="0" applyFont="1" applyBorder="1" applyAlignment="1">
      <alignment horizontal="center"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3" borderId="11" xfId="0" applyFont="1" applyFill="1" applyBorder="1" applyAlignment="1">
      <alignment horizontal="right" vertical="top" wrapText="1"/>
    </xf>
    <xf numFmtId="0" fontId="3" fillId="3" borderId="9" xfId="0" applyFont="1" applyFill="1" applyBorder="1" applyAlignment="1">
      <alignment horizontal="right" vertical="top" wrapText="1"/>
    </xf>
    <xf numFmtId="0" fontId="3" fillId="3" borderId="12" xfId="0" applyFont="1" applyFill="1" applyBorder="1" applyAlignment="1">
      <alignment horizontal="right" vertical="top" wrapText="1"/>
    </xf>
    <xf numFmtId="0" fontId="3" fillId="3" borderId="11" xfId="0" applyFont="1" applyFill="1" applyBorder="1" applyAlignment="1">
      <alignment horizontal="right" vertical="top" wrapText="1"/>
    </xf>
  </cellXfs>
  <cellStyles count="41">
    <cellStyle name="Millares 2" xfId="7"/>
    <cellStyle name="Millares 2 2" xfId="34"/>
    <cellStyle name="Millares 3" xfId="8"/>
    <cellStyle name="Millares 3 2" xfId="9"/>
    <cellStyle name="Millares 3 3" xfId="2"/>
    <cellStyle name="Millares 3 3 2" xfId="35"/>
    <cellStyle name="Millares 4" xfId="33"/>
    <cellStyle name="Moneda" xfId="40" builtinId="4"/>
    <cellStyle name="Moneda 2" xfId="32"/>
    <cellStyle name="Normal" xfId="0" builtinId="0"/>
    <cellStyle name="Normal 10" xfId="10"/>
    <cellStyle name="Normal 12" xfId="11"/>
    <cellStyle name="Normal 14" xfId="12"/>
    <cellStyle name="Normal 15" xfId="13"/>
    <cellStyle name="Normal 16" xfId="14"/>
    <cellStyle name="Normal 2" xfId="1"/>
    <cellStyle name="Normal 2 2" xfId="6"/>
    <cellStyle name="Normal 2 2 2" xfId="36"/>
    <cellStyle name="Normal 25" xfId="15"/>
    <cellStyle name="Normal 26" xfId="16"/>
    <cellStyle name="Normal 27" xfId="17"/>
    <cellStyle name="Normal 28" xfId="18"/>
    <cellStyle name="Normal 3" xfId="3"/>
    <cellStyle name="Normal 3 2" xfId="19"/>
    <cellStyle name="Normal 3 3" xfId="37"/>
    <cellStyle name="Normal 33" xfId="20"/>
    <cellStyle name="Normal 34" xfId="21"/>
    <cellStyle name="Normal 35" xfId="22"/>
    <cellStyle name="Normal 36" xfId="23"/>
    <cellStyle name="Normal 4" xfId="24"/>
    <cellStyle name="Normal 41" xfId="25"/>
    <cellStyle name="Normal 42" xfId="26"/>
    <cellStyle name="Normal 46" xfId="27"/>
    <cellStyle name="Normal 48" xfId="28"/>
    <cellStyle name="Normal 5" xfId="29"/>
    <cellStyle name="Normal 51" xfId="38"/>
    <cellStyle name="Normal 53" xfId="30"/>
    <cellStyle name="Normal 6" xfId="31"/>
    <cellStyle name="Normal 6 2" xfId="39"/>
    <cellStyle name="Normal 7" xfId="4"/>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104775</xdr:colOff>
      <xdr:row>1</xdr:row>
      <xdr:rowOff>114300</xdr:rowOff>
    </xdr:from>
    <xdr:ext cx="436562" cy="415697"/>
    <xdr:pic>
      <xdr:nvPicPr>
        <xdr:cNvPr id="5" name="image2.png">
          <a:extLst>
            <a:ext uri="{FF2B5EF4-FFF2-40B4-BE49-F238E27FC236}">
              <a16:creationId xmlns="" xmlns:a16="http://schemas.microsoft.com/office/drawing/2014/main" id="{94F9807D-8F9A-43EC-AA1B-B56BCF472F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575" y="276225"/>
          <a:ext cx="436562" cy="41569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55029</xdr:colOff>
      <xdr:row>0</xdr:row>
      <xdr:rowOff>47923</xdr:rowOff>
    </xdr:from>
    <xdr:ext cx="436562" cy="415697"/>
    <xdr:pic>
      <xdr:nvPicPr>
        <xdr:cNvPr id="3" name="image2.png">
          <a:extLst>
            <a:ext uri="{FF2B5EF4-FFF2-40B4-BE49-F238E27FC236}">
              <a16:creationId xmlns="" xmlns:a16="http://schemas.microsoft.com/office/drawing/2014/main" id="{94F9807D-8F9A-43EC-AA1B-B56BCF472F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029" y="47923"/>
          <a:ext cx="436562" cy="415697"/>
        </a:xfrm>
        <a:prstGeom prst="rect">
          <a:avLst/>
        </a:prstGeom>
      </xdr:spPr>
    </xdr:pic>
    <xdr:clientData/>
  </xdr:oneCellAnchor>
  <xdr:oneCellAnchor>
    <xdr:from>
      <xdr:col>3</xdr:col>
      <xdr:colOff>89870</xdr:colOff>
      <xdr:row>0</xdr:row>
      <xdr:rowOff>77166</xdr:rowOff>
    </xdr:from>
    <xdr:ext cx="1484441" cy="295338"/>
    <xdr:pic>
      <xdr:nvPicPr>
        <xdr:cNvPr id="4" name="image3.png">
          <a:extLst>
            <a:ext uri="{FF2B5EF4-FFF2-40B4-BE49-F238E27FC236}">
              <a16:creationId xmlns="" xmlns:a16="http://schemas.microsoft.com/office/drawing/2014/main" id="{F318F11B-8792-4146-AD08-59A00F0C11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43270" y="77166"/>
          <a:ext cx="1484441" cy="295338"/>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32"/>
  <sheetViews>
    <sheetView tabSelected="1" workbookViewId="0">
      <selection activeCell="B9" sqref="B9:E9"/>
    </sheetView>
  </sheetViews>
  <sheetFormatPr baseColWidth="10" defaultRowHeight="12.75" x14ac:dyDescent="0.2"/>
  <cols>
    <col min="1" max="1" width="2.83203125" customWidth="1"/>
    <col min="2" max="2" width="14.5" customWidth="1"/>
    <col min="3" max="3" width="38.33203125" customWidth="1"/>
    <col min="4" max="4" width="46.83203125" customWidth="1"/>
    <col min="5" max="5" width="24.5" customWidth="1"/>
  </cols>
  <sheetData>
    <row r="2" spans="2:5" ht="25.5" x14ac:dyDescent="0.2">
      <c r="B2" s="107"/>
      <c r="C2" s="108" t="s">
        <v>0</v>
      </c>
      <c r="D2" s="131" t="s">
        <v>265</v>
      </c>
      <c r="E2" s="132"/>
    </row>
    <row r="3" spans="2:5" ht="25.5" x14ac:dyDescent="0.2">
      <c r="B3" s="109"/>
      <c r="C3" s="110" t="s">
        <v>1</v>
      </c>
      <c r="D3" s="133" t="s">
        <v>266</v>
      </c>
      <c r="E3" s="134"/>
    </row>
    <row r="4" spans="2:5" x14ac:dyDescent="0.2">
      <c r="B4" s="111"/>
      <c r="C4" s="112" t="s">
        <v>2</v>
      </c>
      <c r="D4" s="135" t="s">
        <v>267</v>
      </c>
      <c r="E4" s="136"/>
    </row>
    <row r="5" spans="2:5" ht="31.5" customHeight="1" x14ac:dyDescent="0.2">
      <c r="B5" s="125" t="s">
        <v>269</v>
      </c>
      <c r="C5" s="125"/>
      <c r="D5" s="125"/>
      <c r="E5" s="125"/>
    </row>
    <row r="6" spans="2:5" ht="6" customHeight="1" x14ac:dyDescent="0.2">
      <c r="B6" s="100"/>
      <c r="C6" s="100"/>
      <c r="D6" s="101"/>
      <c r="E6" s="102"/>
    </row>
    <row r="7" spans="2:5" ht="3.75" customHeight="1" x14ac:dyDescent="0.2">
      <c r="B7" s="103"/>
      <c r="C7" s="103"/>
      <c r="D7" s="104"/>
      <c r="E7" s="105"/>
    </row>
    <row r="8" spans="2:5" ht="4.5" customHeight="1" x14ac:dyDescent="0.2">
      <c r="B8" s="97"/>
      <c r="C8" s="97"/>
      <c r="D8" s="98"/>
      <c r="E8" s="99"/>
    </row>
    <row r="9" spans="2:5" x14ac:dyDescent="0.2">
      <c r="B9" s="128"/>
      <c r="C9" s="128"/>
      <c r="D9" s="128"/>
      <c r="E9" s="128"/>
    </row>
    <row r="10" spans="2:5" x14ac:dyDescent="0.2">
      <c r="B10" s="120"/>
      <c r="C10" s="121"/>
      <c r="D10" s="121"/>
      <c r="E10" s="122"/>
    </row>
    <row r="11" spans="2:5" x14ac:dyDescent="0.2">
      <c r="B11" s="23"/>
      <c r="C11" s="126" t="s">
        <v>268</v>
      </c>
      <c r="D11" s="127"/>
      <c r="E11" s="106">
        <f>+'CATALOGO '!F91</f>
        <v>0</v>
      </c>
    </row>
    <row r="12" spans="2:5" x14ac:dyDescent="0.2">
      <c r="B12" s="128"/>
      <c r="C12" s="128"/>
      <c r="D12" s="128"/>
      <c r="E12" s="128"/>
    </row>
    <row r="13" spans="2:5" x14ac:dyDescent="0.2">
      <c r="B13" s="120"/>
      <c r="C13" s="121"/>
      <c r="D13" s="121"/>
      <c r="E13" s="122"/>
    </row>
    <row r="14" spans="2:5" x14ac:dyDescent="0.2">
      <c r="B14" s="23"/>
      <c r="C14" s="129" t="s">
        <v>270</v>
      </c>
      <c r="D14" s="130"/>
      <c r="E14" s="106">
        <f>+'CATALOGO '!F153</f>
        <v>0</v>
      </c>
    </row>
    <row r="15" spans="2:5" x14ac:dyDescent="0.2">
      <c r="B15" s="128"/>
      <c r="C15" s="128"/>
      <c r="D15" s="128"/>
      <c r="E15" s="128"/>
    </row>
    <row r="16" spans="2:5" x14ac:dyDescent="0.2">
      <c r="B16" s="120"/>
      <c r="C16" s="121"/>
      <c r="D16" s="121"/>
      <c r="E16" s="122"/>
    </row>
    <row r="17" spans="2:5" x14ac:dyDescent="0.2">
      <c r="B17" s="23"/>
      <c r="C17" s="129" t="s">
        <v>272</v>
      </c>
      <c r="D17" s="130"/>
      <c r="E17" s="106">
        <f>+'CATALOGO '!F198</f>
        <v>0</v>
      </c>
    </row>
    <row r="18" spans="2:5" x14ac:dyDescent="0.2">
      <c r="B18" s="128"/>
      <c r="C18" s="128"/>
      <c r="D18" s="128"/>
      <c r="E18" s="128"/>
    </row>
    <row r="19" spans="2:5" x14ac:dyDescent="0.2">
      <c r="B19" s="120"/>
      <c r="C19" s="121"/>
      <c r="D19" s="121"/>
      <c r="E19" s="122"/>
    </row>
    <row r="20" spans="2:5" x14ac:dyDescent="0.2">
      <c r="B20" s="23"/>
      <c r="C20" s="126" t="s">
        <v>273</v>
      </c>
      <c r="D20" s="127"/>
      <c r="E20" s="106">
        <f>+'CATALOGO '!F219</f>
        <v>0</v>
      </c>
    </row>
    <row r="21" spans="2:5" x14ac:dyDescent="0.2">
      <c r="B21" s="128"/>
      <c r="C21" s="128"/>
      <c r="D21" s="128"/>
      <c r="E21" s="128"/>
    </row>
    <row r="22" spans="2:5" x14ac:dyDescent="0.2">
      <c r="B22" s="120"/>
      <c r="C22" s="121"/>
      <c r="D22" s="121"/>
      <c r="E22" s="122"/>
    </row>
    <row r="23" spans="2:5" x14ac:dyDescent="0.2">
      <c r="B23" s="23"/>
      <c r="C23" s="126" t="s">
        <v>274</v>
      </c>
      <c r="D23" s="127"/>
      <c r="E23" s="106">
        <f>+'CATALOGO '!F280</f>
        <v>0</v>
      </c>
    </row>
    <row r="24" spans="2:5" x14ac:dyDescent="0.2">
      <c r="B24" s="128"/>
      <c r="C24" s="128"/>
      <c r="D24" s="128"/>
      <c r="E24" s="128"/>
    </row>
    <row r="25" spans="2:5" x14ac:dyDescent="0.2">
      <c r="B25" s="120"/>
      <c r="C25" s="121"/>
      <c r="D25" s="121"/>
      <c r="E25" s="122"/>
    </row>
    <row r="26" spans="2:5" x14ac:dyDescent="0.2">
      <c r="B26" s="23"/>
      <c r="C26" s="126" t="s">
        <v>398</v>
      </c>
      <c r="D26" s="127"/>
      <c r="E26" s="106">
        <f>+'CATALOGO '!F378</f>
        <v>0</v>
      </c>
    </row>
    <row r="27" spans="2:5" x14ac:dyDescent="0.2">
      <c r="B27" s="128"/>
      <c r="C27" s="128"/>
      <c r="D27" s="128"/>
      <c r="E27" s="128"/>
    </row>
    <row r="28" spans="2:5" x14ac:dyDescent="0.2">
      <c r="B28" s="120"/>
      <c r="C28" s="121"/>
      <c r="D28" s="121"/>
      <c r="E28" s="122"/>
    </row>
    <row r="29" spans="2:5" x14ac:dyDescent="0.2">
      <c r="B29" s="23"/>
      <c r="C29" s="123" t="s">
        <v>275</v>
      </c>
      <c r="D29" s="124"/>
      <c r="E29" s="106">
        <f>+E26+E23+E20+E17+E14+E11</f>
        <v>0</v>
      </c>
    </row>
    <row r="30" spans="2:5" x14ac:dyDescent="0.2">
      <c r="B30" s="23"/>
      <c r="C30" s="123" t="s">
        <v>276</v>
      </c>
      <c r="D30" s="124"/>
      <c r="E30" s="106">
        <f>+E29*0.16</f>
        <v>0</v>
      </c>
    </row>
    <row r="31" spans="2:5" x14ac:dyDescent="0.2">
      <c r="B31" s="23"/>
      <c r="C31" s="123" t="s">
        <v>275</v>
      </c>
      <c r="D31" s="124"/>
      <c r="E31" s="106">
        <f>+E30+E29</f>
        <v>0</v>
      </c>
    </row>
    <row r="32" spans="2:5" x14ac:dyDescent="0.2">
      <c r="B32" s="3"/>
      <c r="C32" s="3"/>
      <c r="D32" s="3"/>
      <c r="E32" s="3"/>
    </row>
  </sheetData>
  <mergeCells count="27">
    <mergeCell ref="D2:E2"/>
    <mergeCell ref="D3:E3"/>
    <mergeCell ref="B9:E9"/>
    <mergeCell ref="D4:E4"/>
    <mergeCell ref="B25:E25"/>
    <mergeCell ref="B16:E16"/>
    <mergeCell ref="C17:D17"/>
    <mergeCell ref="B18:E18"/>
    <mergeCell ref="B19:E19"/>
    <mergeCell ref="C20:D20"/>
    <mergeCell ref="B21:E21"/>
    <mergeCell ref="B28:E28"/>
    <mergeCell ref="C29:D29"/>
    <mergeCell ref="C30:D30"/>
    <mergeCell ref="C31:D31"/>
    <mergeCell ref="B5:E5"/>
    <mergeCell ref="C26:D26"/>
    <mergeCell ref="B27:E27"/>
    <mergeCell ref="B15:E15"/>
    <mergeCell ref="B10:E10"/>
    <mergeCell ref="C11:D11"/>
    <mergeCell ref="B12:E12"/>
    <mergeCell ref="B13:E13"/>
    <mergeCell ref="C14:D14"/>
    <mergeCell ref="B22:E22"/>
    <mergeCell ref="C23:D23"/>
    <mergeCell ref="B24:E24"/>
  </mergeCells>
  <pageMargins left="0.70866141732283472" right="0.70866141732283472" top="0.74803149606299213" bottom="0.74803149606299213" header="0.31496062992125984" footer="0.31496062992125984"/>
  <pageSetup scale="7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3"/>
  <sheetViews>
    <sheetView workbookViewId="0">
      <selection activeCell="A4" sqref="A4:F4"/>
    </sheetView>
  </sheetViews>
  <sheetFormatPr baseColWidth="10" defaultColWidth="9.33203125" defaultRowHeight="12.75" x14ac:dyDescent="0.2"/>
  <cols>
    <col min="1" max="1" width="13.5" style="55" customWidth="1"/>
    <col min="2" max="2" width="64.5" style="25" customWidth="1"/>
    <col min="3" max="3" width="10" style="25" customWidth="1"/>
    <col min="4" max="4" width="11.33203125" style="25" customWidth="1"/>
    <col min="5" max="5" width="14" style="71" customWidth="1"/>
    <col min="6" max="6" width="17.5" style="25" customWidth="1"/>
    <col min="7" max="16384" width="9.33203125" style="25"/>
  </cols>
  <sheetData>
    <row r="1" spans="1:6" x14ac:dyDescent="0.2">
      <c r="A1" s="44"/>
      <c r="B1" s="2" t="s">
        <v>0</v>
      </c>
      <c r="C1" s="1"/>
      <c r="D1" s="1"/>
      <c r="E1" s="63"/>
      <c r="F1" s="1"/>
    </row>
    <row r="2" spans="1:6" x14ac:dyDescent="0.2">
      <c r="A2" s="45"/>
      <c r="B2" s="2" t="s">
        <v>1</v>
      </c>
      <c r="C2" s="4"/>
      <c r="D2" s="4"/>
      <c r="E2" s="64"/>
      <c r="F2" s="4"/>
    </row>
    <row r="3" spans="1:6" x14ac:dyDescent="0.2">
      <c r="A3" s="45"/>
      <c r="B3" s="2" t="s">
        <v>2</v>
      </c>
      <c r="C3" s="4"/>
      <c r="D3" s="4"/>
      <c r="E3" s="64"/>
      <c r="F3" s="4"/>
    </row>
    <row r="4" spans="1:6" x14ac:dyDescent="0.2">
      <c r="A4" s="46" t="s">
        <v>3</v>
      </c>
      <c r="B4" s="5" t="s">
        <v>4</v>
      </c>
      <c r="C4" s="6"/>
      <c r="D4" s="7"/>
      <c r="E4" s="137"/>
      <c r="F4" s="138"/>
    </row>
    <row r="5" spans="1:6" x14ac:dyDescent="0.2">
      <c r="A5" s="47" t="s">
        <v>5</v>
      </c>
      <c r="B5" s="8" t="s">
        <v>6</v>
      </c>
      <c r="C5" s="1"/>
      <c r="D5" s="9"/>
      <c r="E5" s="139"/>
      <c r="F5" s="140"/>
    </row>
    <row r="6" spans="1:6" x14ac:dyDescent="0.2">
      <c r="A6" s="48" t="s">
        <v>7</v>
      </c>
      <c r="B6" s="10" t="s">
        <v>8</v>
      </c>
      <c r="C6" s="11"/>
      <c r="D6" s="12"/>
      <c r="E6" s="141"/>
      <c r="F6" s="142"/>
    </row>
    <row r="7" spans="1:6" x14ac:dyDescent="0.2">
      <c r="A7" s="128"/>
      <c r="B7" s="128"/>
      <c r="C7" s="128"/>
      <c r="D7" s="128"/>
      <c r="E7" s="128"/>
      <c r="F7" s="128"/>
    </row>
    <row r="8" spans="1:6" ht="25.5" x14ac:dyDescent="0.2">
      <c r="A8" s="26" t="s">
        <v>9</v>
      </c>
      <c r="B8" s="13" t="s">
        <v>10</v>
      </c>
      <c r="C8" s="13" t="s">
        <v>11</v>
      </c>
      <c r="D8" s="13" t="s">
        <v>12</v>
      </c>
      <c r="E8" s="65" t="s">
        <v>13</v>
      </c>
      <c r="F8" s="13" t="s">
        <v>14</v>
      </c>
    </row>
    <row r="9" spans="1:6" x14ac:dyDescent="0.2">
      <c r="A9" s="14" t="s">
        <v>15</v>
      </c>
      <c r="B9" s="15" t="s">
        <v>16</v>
      </c>
      <c r="C9" s="16"/>
      <c r="D9" s="16"/>
      <c r="E9" s="66"/>
      <c r="F9" s="16"/>
    </row>
    <row r="10" spans="1:6" x14ac:dyDescent="0.2">
      <c r="A10" s="42" t="s">
        <v>213</v>
      </c>
      <c r="B10" s="18" t="s">
        <v>17</v>
      </c>
      <c r="C10" s="19"/>
      <c r="D10" s="19"/>
      <c r="E10" s="67"/>
      <c r="F10" s="19"/>
    </row>
    <row r="11" spans="1:6" ht="36" x14ac:dyDescent="0.2">
      <c r="A11" s="49">
        <v>1</v>
      </c>
      <c r="B11" s="38" t="s">
        <v>181</v>
      </c>
      <c r="C11" s="21" t="s">
        <v>18</v>
      </c>
      <c r="D11" s="27">
        <v>79</v>
      </c>
      <c r="E11" s="68"/>
      <c r="F11" s="37">
        <f>+E11*D11</f>
        <v>0</v>
      </c>
    </row>
    <row r="12" spans="1:6" ht="36" x14ac:dyDescent="0.2">
      <c r="A12" s="49">
        <v>2</v>
      </c>
      <c r="B12" s="38" t="s">
        <v>182</v>
      </c>
      <c r="C12" s="21" t="s">
        <v>18</v>
      </c>
      <c r="D12" s="27">
        <f>29.62+38.7</f>
        <v>68.320000000000007</v>
      </c>
      <c r="E12" s="68"/>
      <c r="F12" s="37">
        <f t="shared" ref="F12:F79" si="0">+E12*D12</f>
        <v>0</v>
      </c>
    </row>
    <row r="13" spans="1:6" ht="36" x14ac:dyDescent="0.2">
      <c r="A13" s="49">
        <v>3</v>
      </c>
      <c r="B13" s="38" t="s">
        <v>183</v>
      </c>
      <c r="C13" s="21" t="s">
        <v>19</v>
      </c>
      <c r="D13" s="27">
        <v>87.5</v>
      </c>
      <c r="E13" s="68"/>
      <c r="F13" s="37">
        <f t="shared" si="0"/>
        <v>0</v>
      </c>
    </row>
    <row r="14" spans="1:6" ht="36" x14ac:dyDescent="0.2">
      <c r="A14" s="49">
        <v>4</v>
      </c>
      <c r="B14" s="38" t="s">
        <v>151</v>
      </c>
      <c r="C14" s="21" t="s">
        <v>19</v>
      </c>
      <c r="D14" s="27">
        <f>47.5+16</f>
        <v>63.5</v>
      </c>
      <c r="E14" s="68"/>
      <c r="F14" s="37">
        <f t="shared" si="0"/>
        <v>0</v>
      </c>
    </row>
    <row r="15" spans="1:6" ht="36" x14ac:dyDescent="0.2">
      <c r="A15" s="49">
        <v>5</v>
      </c>
      <c r="B15" s="38" t="s">
        <v>152</v>
      </c>
      <c r="C15" s="21" t="s">
        <v>19</v>
      </c>
      <c r="D15" s="27">
        <v>51</v>
      </c>
      <c r="E15" s="68"/>
      <c r="F15" s="37">
        <f t="shared" si="0"/>
        <v>0</v>
      </c>
    </row>
    <row r="16" spans="1:6" x14ac:dyDescent="0.2">
      <c r="A16" s="42" t="s">
        <v>214</v>
      </c>
      <c r="B16" s="18" t="s">
        <v>20</v>
      </c>
      <c r="C16" s="19"/>
      <c r="D16" s="19"/>
      <c r="E16" s="67"/>
      <c r="F16" s="19"/>
    </row>
    <row r="17" spans="1:6" ht="99" x14ac:dyDescent="0.2">
      <c r="A17" s="49">
        <v>6</v>
      </c>
      <c r="B17" s="38" t="s">
        <v>184</v>
      </c>
      <c r="C17" s="21" t="s">
        <v>19</v>
      </c>
      <c r="D17" s="27">
        <v>130.03</v>
      </c>
      <c r="E17" s="68"/>
      <c r="F17" s="37">
        <f t="shared" si="0"/>
        <v>0</v>
      </c>
    </row>
    <row r="18" spans="1:6" ht="72" x14ac:dyDescent="0.2">
      <c r="A18" s="49">
        <f t="shared" ref="A18:A35" si="1">+A17+1</f>
        <v>7</v>
      </c>
      <c r="B18" s="38" t="s">
        <v>389</v>
      </c>
      <c r="C18" s="21" t="s">
        <v>24</v>
      </c>
      <c r="D18" s="27">
        <v>1906</v>
      </c>
      <c r="E18" s="68"/>
      <c r="F18" s="37">
        <f t="shared" si="0"/>
        <v>0</v>
      </c>
    </row>
    <row r="19" spans="1:6" ht="45" x14ac:dyDescent="0.2">
      <c r="A19" s="49">
        <f t="shared" si="1"/>
        <v>8</v>
      </c>
      <c r="B19" s="38" t="s">
        <v>21</v>
      </c>
      <c r="C19" s="21" t="s">
        <v>22</v>
      </c>
      <c r="D19" s="27">
        <f>7.59+25+1.4</f>
        <v>33.99</v>
      </c>
      <c r="E19" s="68"/>
      <c r="F19" s="37">
        <f t="shared" si="0"/>
        <v>0</v>
      </c>
    </row>
    <row r="20" spans="1:6" ht="45" x14ac:dyDescent="0.2">
      <c r="A20" s="49">
        <f t="shared" si="1"/>
        <v>9</v>
      </c>
      <c r="B20" s="38" t="s">
        <v>198</v>
      </c>
      <c r="C20" s="21" t="s">
        <v>22</v>
      </c>
      <c r="D20" s="29">
        <v>2.97</v>
      </c>
      <c r="E20" s="68"/>
      <c r="F20" s="37">
        <f t="shared" si="0"/>
        <v>0</v>
      </c>
    </row>
    <row r="21" spans="1:6" ht="33.75" customHeight="1" x14ac:dyDescent="0.2">
      <c r="A21" s="49">
        <f t="shared" si="1"/>
        <v>10</v>
      </c>
      <c r="B21" s="38" t="s">
        <v>23</v>
      </c>
      <c r="C21" s="21" t="s">
        <v>19</v>
      </c>
      <c r="D21" s="27">
        <f>21.25+32+94</f>
        <v>147.25</v>
      </c>
      <c r="E21" s="68"/>
      <c r="F21" s="37">
        <f t="shared" si="0"/>
        <v>0</v>
      </c>
    </row>
    <row r="22" spans="1:6" ht="72" x14ac:dyDescent="0.2">
      <c r="A22" s="49">
        <f t="shared" si="1"/>
        <v>11</v>
      </c>
      <c r="B22" s="20" t="s">
        <v>154</v>
      </c>
      <c r="C22" s="21" t="s">
        <v>36</v>
      </c>
      <c r="D22" s="27">
        <v>32</v>
      </c>
      <c r="E22" s="68"/>
      <c r="F22" s="37">
        <f t="shared" si="0"/>
        <v>0</v>
      </c>
    </row>
    <row r="23" spans="1:6" ht="81" x14ac:dyDescent="0.2">
      <c r="A23" s="49">
        <f t="shared" si="1"/>
        <v>12</v>
      </c>
      <c r="B23" s="20" t="s">
        <v>153</v>
      </c>
      <c r="C23" s="21" t="s">
        <v>24</v>
      </c>
      <c r="D23" s="27">
        <v>62.59</v>
      </c>
      <c r="E23" s="68"/>
      <c r="F23" s="37">
        <f t="shared" si="0"/>
        <v>0</v>
      </c>
    </row>
    <row r="24" spans="1:6" ht="54" x14ac:dyDescent="0.2">
      <c r="A24" s="49">
        <f t="shared" si="1"/>
        <v>13</v>
      </c>
      <c r="B24" s="20" t="s">
        <v>25</v>
      </c>
      <c r="C24" s="21" t="s">
        <v>19</v>
      </c>
      <c r="D24" s="27">
        <v>345.52</v>
      </c>
      <c r="E24" s="68"/>
      <c r="F24" s="37">
        <f t="shared" si="0"/>
        <v>0</v>
      </c>
    </row>
    <row r="25" spans="1:6" ht="81" x14ac:dyDescent="0.2">
      <c r="A25" s="49">
        <f t="shared" si="1"/>
        <v>14</v>
      </c>
      <c r="B25" s="38" t="s">
        <v>26</v>
      </c>
      <c r="C25" s="21" t="s">
        <v>19</v>
      </c>
      <c r="D25" s="27">
        <f>480+32.25</f>
        <v>512.25</v>
      </c>
      <c r="E25" s="68"/>
      <c r="F25" s="37">
        <f t="shared" si="0"/>
        <v>0</v>
      </c>
    </row>
    <row r="26" spans="1:6" ht="72" x14ac:dyDescent="0.2">
      <c r="A26" s="49">
        <f t="shared" si="1"/>
        <v>15</v>
      </c>
      <c r="B26" s="38" t="s">
        <v>101</v>
      </c>
      <c r="C26" s="21" t="s">
        <v>19</v>
      </c>
      <c r="D26" s="30">
        <v>405</v>
      </c>
      <c r="E26" s="68"/>
      <c r="F26" s="37">
        <f t="shared" si="0"/>
        <v>0</v>
      </c>
    </row>
    <row r="27" spans="1:6" ht="99" x14ac:dyDescent="0.2">
      <c r="A27" s="49">
        <f t="shared" si="1"/>
        <v>16</v>
      </c>
      <c r="B27" s="39" t="s">
        <v>277</v>
      </c>
      <c r="C27" s="24" t="s">
        <v>27</v>
      </c>
      <c r="D27" s="27">
        <f>196+120</f>
        <v>316</v>
      </c>
      <c r="E27" s="68"/>
      <c r="F27" s="37">
        <f t="shared" si="0"/>
        <v>0</v>
      </c>
    </row>
    <row r="28" spans="1:6" ht="63" x14ac:dyDescent="0.2">
      <c r="A28" s="49">
        <f t="shared" si="1"/>
        <v>17</v>
      </c>
      <c r="B28" s="39" t="s">
        <v>415</v>
      </c>
      <c r="C28" s="24" t="s">
        <v>19</v>
      </c>
      <c r="D28" s="27">
        <v>101</v>
      </c>
      <c r="E28" s="68"/>
      <c r="F28" s="37">
        <f t="shared" si="0"/>
        <v>0</v>
      </c>
    </row>
    <row r="29" spans="1:6" ht="39.75" customHeight="1" x14ac:dyDescent="0.2">
      <c r="A29" s="49">
        <f t="shared" si="1"/>
        <v>18</v>
      </c>
      <c r="B29" s="39" t="s">
        <v>416</v>
      </c>
      <c r="C29" s="24" t="s">
        <v>19</v>
      </c>
      <c r="D29" s="27">
        <v>250</v>
      </c>
      <c r="E29" s="68"/>
      <c r="F29" s="37">
        <f t="shared" si="0"/>
        <v>0</v>
      </c>
    </row>
    <row r="30" spans="1:6" ht="72" x14ac:dyDescent="0.2">
      <c r="A30" s="49">
        <f t="shared" si="1"/>
        <v>19</v>
      </c>
      <c r="B30" s="39" t="s">
        <v>417</v>
      </c>
      <c r="C30" s="24" t="s">
        <v>19</v>
      </c>
      <c r="D30" s="27">
        <f>235.08+32.25</f>
        <v>267.33000000000004</v>
      </c>
      <c r="E30" s="68"/>
      <c r="F30" s="37">
        <f t="shared" si="0"/>
        <v>0</v>
      </c>
    </row>
    <row r="31" spans="1:6" ht="36" x14ac:dyDescent="0.2">
      <c r="A31" s="49">
        <f t="shared" si="1"/>
        <v>20</v>
      </c>
      <c r="B31" s="38" t="s">
        <v>29</v>
      </c>
      <c r="C31" s="21" t="s">
        <v>22</v>
      </c>
      <c r="D31" s="30">
        <f>135+5+18.5</f>
        <v>158.5</v>
      </c>
      <c r="E31" s="68"/>
      <c r="F31" s="37">
        <f t="shared" si="0"/>
        <v>0</v>
      </c>
    </row>
    <row r="32" spans="1:6" ht="45" x14ac:dyDescent="0.2">
      <c r="A32" s="49">
        <f t="shared" si="1"/>
        <v>21</v>
      </c>
      <c r="B32" s="38" t="s">
        <v>30</v>
      </c>
      <c r="C32" s="21" t="s">
        <v>22</v>
      </c>
      <c r="D32" s="30">
        <v>45.95</v>
      </c>
      <c r="E32" s="68"/>
      <c r="F32" s="37">
        <f t="shared" si="0"/>
        <v>0</v>
      </c>
    </row>
    <row r="33" spans="1:6" ht="45" x14ac:dyDescent="0.2">
      <c r="A33" s="49">
        <f t="shared" si="1"/>
        <v>22</v>
      </c>
      <c r="B33" s="38" t="s">
        <v>418</v>
      </c>
      <c r="C33" s="21" t="s">
        <v>31</v>
      </c>
      <c r="D33" s="30">
        <v>38</v>
      </c>
      <c r="E33" s="68"/>
      <c r="F33" s="37">
        <f t="shared" si="0"/>
        <v>0</v>
      </c>
    </row>
    <row r="34" spans="1:6" ht="45" x14ac:dyDescent="0.2">
      <c r="A34" s="49">
        <f t="shared" si="1"/>
        <v>23</v>
      </c>
      <c r="B34" s="38" t="s">
        <v>419</v>
      </c>
      <c r="C34" s="21" t="s">
        <v>31</v>
      </c>
      <c r="D34" s="30">
        <v>1</v>
      </c>
      <c r="E34" s="68"/>
      <c r="F34" s="37">
        <f t="shared" si="0"/>
        <v>0</v>
      </c>
    </row>
    <row r="35" spans="1:6" ht="72" x14ac:dyDescent="0.2">
      <c r="A35" s="49">
        <f t="shared" si="1"/>
        <v>24</v>
      </c>
      <c r="B35" s="38" t="s">
        <v>392</v>
      </c>
      <c r="C35" s="21" t="s">
        <v>19</v>
      </c>
      <c r="D35" s="30">
        <v>29.17</v>
      </c>
      <c r="E35" s="68"/>
      <c r="F35" s="37">
        <f t="shared" si="0"/>
        <v>0</v>
      </c>
    </row>
    <row r="36" spans="1:6" x14ac:dyDescent="0.2">
      <c r="A36" s="42" t="s">
        <v>215</v>
      </c>
      <c r="B36" s="18" t="s">
        <v>32</v>
      </c>
      <c r="C36" s="19"/>
      <c r="D36" s="19"/>
      <c r="E36" s="67"/>
      <c r="F36" s="19"/>
    </row>
    <row r="37" spans="1:6" ht="45" x14ac:dyDescent="0.2">
      <c r="A37" s="49">
        <f>+A35+1</f>
        <v>25</v>
      </c>
      <c r="B37" s="38" t="s">
        <v>404</v>
      </c>
      <c r="C37" s="21" t="s">
        <v>33</v>
      </c>
      <c r="D37" s="30">
        <v>275.20999999999998</v>
      </c>
      <c r="E37" s="31"/>
      <c r="F37" s="37">
        <f t="shared" si="0"/>
        <v>0</v>
      </c>
    </row>
    <row r="38" spans="1:6" ht="54" x14ac:dyDescent="0.2">
      <c r="A38" s="49">
        <f>+A37+1</f>
        <v>26</v>
      </c>
      <c r="B38" s="38" t="s">
        <v>402</v>
      </c>
      <c r="C38" s="21" t="s">
        <v>33</v>
      </c>
      <c r="D38" s="31">
        <v>13506</v>
      </c>
      <c r="E38" s="31"/>
      <c r="F38" s="37">
        <f t="shared" si="0"/>
        <v>0</v>
      </c>
    </row>
    <row r="39" spans="1:6" ht="45" x14ac:dyDescent="0.2">
      <c r="A39" s="49">
        <f>+A38+1</f>
        <v>27</v>
      </c>
      <c r="B39" s="38" t="s">
        <v>403</v>
      </c>
      <c r="C39" s="21" t="s">
        <v>393</v>
      </c>
      <c r="D39" s="31">
        <v>1175</v>
      </c>
      <c r="E39" s="31"/>
      <c r="F39" s="37">
        <f t="shared" si="0"/>
        <v>0</v>
      </c>
    </row>
    <row r="40" spans="1:6" ht="45" x14ac:dyDescent="0.2">
      <c r="A40" s="49">
        <f>+A39+1</f>
        <v>28</v>
      </c>
      <c r="B40" s="38" t="s">
        <v>405</v>
      </c>
      <c r="C40" s="21" t="s">
        <v>43</v>
      </c>
      <c r="D40" s="31">
        <v>8</v>
      </c>
      <c r="E40" s="31"/>
      <c r="F40" s="37">
        <f t="shared" si="0"/>
        <v>0</v>
      </c>
    </row>
    <row r="41" spans="1:6" ht="63" x14ac:dyDescent="0.2">
      <c r="A41" s="49">
        <f>+A40+1</f>
        <v>29</v>
      </c>
      <c r="B41" s="38" t="s">
        <v>406</v>
      </c>
      <c r="C41" s="21" t="s">
        <v>19</v>
      </c>
      <c r="D41" s="30">
        <v>38</v>
      </c>
      <c r="E41" s="31"/>
      <c r="F41" s="37">
        <f t="shared" si="0"/>
        <v>0</v>
      </c>
    </row>
    <row r="42" spans="1:6" x14ac:dyDescent="0.2">
      <c r="A42" s="42" t="s">
        <v>216</v>
      </c>
      <c r="B42" s="18" t="s">
        <v>34</v>
      </c>
      <c r="C42" s="19"/>
      <c r="D42" s="19"/>
      <c r="E42" s="67"/>
      <c r="F42" s="19"/>
    </row>
    <row r="43" spans="1:6" ht="36" x14ac:dyDescent="0.2">
      <c r="A43" s="50">
        <f>+A41+1</f>
        <v>30</v>
      </c>
      <c r="B43" s="38" t="s">
        <v>246</v>
      </c>
      <c r="C43" s="21" t="s">
        <v>19</v>
      </c>
      <c r="D43" s="31">
        <v>1200</v>
      </c>
      <c r="E43" s="31"/>
      <c r="F43" s="37">
        <f t="shared" si="0"/>
        <v>0</v>
      </c>
    </row>
    <row r="44" spans="1:6" ht="63" x14ac:dyDescent="0.2">
      <c r="A44" s="50">
        <f>1+A43</f>
        <v>31</v>
      </c>
      <c r="B44" s="38" t="s">
        <v>35</v>
      </c>
      <c r="C44" s="21" t="s">
        <v>19</v>
      </c>
      <c r="D44" s="30">
        <v>36.44</v>
      </c>
      <c r="E44" s="31"/>
      <c r="F44" s="37">
        <f t="shared" si="0"/>
        <v>0</v>
      </c>
    </row>
    <row r="45" spans="1:6" ht="45" x14ac:dyDescent="0.2">
      <c r="A45" s="50">
        <f>1+A44</f>
        <v>32</v>
      </c>
      <c r="B45" s="38" t="s">
        <v>251</v>
      </c>
      <c r="C45" s="21" t="s">
        <v>36</v>
      </c>
      <c r="D45" s="30">
        <f>1286.12+300</f>
        <v>1586.12</v>
      </c>
      <c r="E45" s="31"/>
      <c r="F45" s="37">
        <f t="shared" si="0"/>
        <v>0</v>
      </c>
    </row>
    <row r="46" spans="1:6" ht="54" x14ac:dyDescent="0.2">
      <c r="A46" s="50">
        <f>1+A45</f>
        <v>33</v>
      </c>
      <c r="B46" s="38" t="s">
        <v>394</v>
      </c>
      <c r="C46" s="21" t="s">
        <v>19</v>
      </c>
      <c r="D46" s="30">
        <v>841.62</v>
      </c>
      <c r="E46" s="31"/>
      <c r="F46" s="37">
        <f t="shared" si="0"/>
        <v>0</v>
      </c>
    </row>
    <row r="47" spans="1:6" ht="54" x14ac:dyDescent="0.2">
      <c r="A47" s="50">
        <f>+A46+1</f>
        <v>34</v>
      </c>
      <c r="B47" s="38" t="s">
        <v>395</v>
      </c>
      <c r="C47" s="21" t="s">
        <v>24</v>
      </c>
      <c r="D47" s="30">
        <v>212</v>
      </c>
      <c r="E47" s="31"/>
      <c r="F47" s="37">
        <f t="shared" si="0"/>
        <v>0</v>
      </c>
    </row>
    <row r="48" spans="1:6" ht="45" x14ac:dyDescent="0.2">
      <c r="A48" s="50">
        <f>+A47+1</f>
        <v>35</v>
      </c>
      <c r="B48" s="38" t="s">
        <v>396</v>
      </c>
      <c r="C48" s="21" t="s">
        <v>43</v>
      </c>
      <c r="D48" s="30">
        <v>21</v>
      </c>
      <c r="E48" s="31"/>
      <c r="F48" s="37"/>
    </row>
    <row r="49" spans="1:6" ht="54" x14ac:dyDescent="0.2">
      <c r="A49" s="50">
        <f>+A48+1</f>
        <v>36</v>
      </c>
      <c r="B49" s="38" t="s">
        <v>252</v>
      </c>
      <c r="C49" s="21" t="s">
        <v>36</v>
      </c>
      <c r="D49" s="30">
        <f>1438+25</f>
        <v>1463</v>
      </c>
      <c r="E49" s="31"/>
      <c r="F49" s="37">
        <f t="shared" si="0"/>
        <v>0</v>
      </c>
    </row>
    <row r="50" spans="1:6" ht="45" x14ac:dyDescent="0.2">
      <c r="A50" s="50">
        <f>1+A49</f>
        <v>37</v>
      </c>
      <c r="B50" s="38" t="s">
        <v>37</v>
      </c>
      <c r="C50" s="21" t="s">
        <v>24</v>
      </c>
      <c r="D50" s="30">
        <f>314.57+25</f>
        <v>339.57</v>
      </c>
      <c r="E50" s="31"/>
      <c r="F50" s="37">
        <f t="shared" si="0"/>
        <v>0</v>
      </c>
    </row>
    <row r="51" spans="1:6" ht="45" x14ac:dyDescent="0.2">
      <c r="A51" s="50">
        <f>1+A50</f>
        <v>38</v>
      </c>
      <c r="B51" s="38" t="s">
        <v>38</v>
      </c>
      <c r="C51" s="21" t="s">
        <v>36</v>
      </c>
      <c r="D51" s="30">
        <v>113</v>
      </c>
      <c r="E51" s="31"/>
      <c r="F51" s="37">
        <f t="shared" si="0"/>
        <v>0</v>
      </c>
    </row>
    <row r="52" spans="1:6" ht="45" x14ac:dyDescent="0.2">
      <c r="A52" s="50">
        <f>1+A51</f>
        <v>39</v>
      </c>
      <c r="B52" s="38" t="s">
        <v>39</v>
      </c>
      <c r="C52" s="21" t="s">
        <v>36</v>
      </c>
      <c r="D52" s="30">
        <v>81</v>
      </c>
      <c r="E52" s="31"/>
      <c r="F52" s="37">
        <f t="shared" si="0"/>
        <v>0</v>
      </c>
    </row>
    <row r="53" spans="1:6" x14ac:dyDescent="0.2">
      <c r="A53" s="42" t="s">
        <v>217</v>
      </c>
      <c r="B53" s="18" t="s">
        <v>40</v>
      </c>
      <c r="C53" s="19"/>
      <c r="D53" s="19"/>
      <c r="E53" s="67"/>
      <c r="F53" s="19"/>
    </row>
    <row r="54" spans="1:6" ht="54" x14ac:dyDescent="0.2">
      <c r="A54" s="50">
        <f>+A52+1</f>
        <v>40</v>
      </c>
      <c r="B54" s="38" t="s">
        <v>420</v>
      </c>
      <c r="C54" s="21" t="s">
        <v>31</v>
      </c>
      <c r="D54" s="30">
        <v>3</v>
      </c>
      <c r="E54" s="31"/>
      <c r="F54" s="37">
        <f t="shared" si="0"/>
        <v>0</v>
      </c>
    </row>
    <row r="55" spans="1:6" ht="72" x14ac:dyDescent="0.2">
      <c r="A55" s="50">
        <f t="shared" ref="A55:A60" si="2">+A54+1</f>
        <v>41</v>
      </c>
      <c r="B55" s="38" t="s">
        <v>421</v>
      </c>
      <c r="C55" s="21" t="s">
        <v>31</v>
      </c>
      <c r="D55" s="30">
        <v>1</v>
      </c>
      <c r="E55" s="31"/>
      <c r="F55" s="37">
        <f t="shared" si="0"/>
        <v>0</v>
      </c>
    </row>
    <row r="56" spans="1:6" ht="36" x14ac:dyDescent="0.2">
      <c r="A56" s="50">
        <f t="shared" si="2"/>
        <v>42</v>
      </c>
      <c r="B56" s="38" t="s">
        <v>179</v>
      </c>
      <c r="C56" s="21" t="s">
        <v>31</v>
      </c>
      <c r="D56" s="30">
        <v>1</v>
      </c>
      <c r="E56" s="31"/>
      <c r="F56" s="37">
        <f t="shared" si="0"/>
        <v>0</v>
      </c>
    </row>
    <row r="57" spans="1:6" ht="54" x14ac:dyDescent="0.2">
      <c r="A57" s="50">
        <f t="shared" si="2"/>
        <v>43</v>
      </c>
      <c r="B57" s="40" t="s">
        <v>41</v>
      </c>
      <c r="C57" s="21" t="s">
        <v>22</v>
      </c>
      <c r="D57" s="30">
        <f>107.73+25</f>
        <v>132.73000000000002</v>
      </c>
      <c r="E57" s="31"/>
      <c r="F57" s="37">
        <f t="shared" si="0"/>
        <v>0</v>
      </c>
    </row>
    <row r="58" spans="1:6" ht="54" x14ac:dyDescent="0.2">
      <c r="A58" s="50">
        <f t="shared" si="2"/>
        <v>44</v>
      </c>
      <c r="B58" s="41" t="s">
        <v>42</v>
      </c>
      <c r="C58" s="21" t="s">
        <v>43</v>
      </c>
      <c r="D58" s="30">
        <v>1</v>
      </c>
      <c r="E58" s="31"/>
      <c r="F58" s="37">
        <f t="shared" si="0"/>
        <v>0</v>
      </c>
    </row>
    <row r="59" spans="1:6" ht="45" x14ac:dyDescent="0.2">
      <c r="A59" s="50">
        <f t="shared" si="2"/>
        <v>45</v>
      </c>
      <c r="B59" s="38" t="s">
        <v>441</v>
      </c>
      <c r="C59" s="21" t="s">
        <v>24</v>
      </c>
      <c r="D59" s="30">
        <v>115</v>
      </c>
      <c r="E59" s="31"/>
      <c r="F59" s="37">
        <f t="shared" si="0"/>
        <v>0</v>
      </c>
    </row>
    <row r="60" spans="1:6" ht="36" x14ac:dyDescent="0.2">
      <c r="A60" s="50">
        <f t="shared" si="2"/>
        <v>46</v>
      </c>
      <c r="B60" s="41" t="s">
        <v>422</v>
      </c>
      <c r="C60" s="21" t="s">
        <v>43</v>
      </c>
      <c r="D60" s="30">
        <v>1</v>
      </c>
      <c r="E60" s="31"/>
      <c r="F60" s="37">
        <f t="shared" si="0"/>
        <v>0</v>
      </c>
    </row>
    <row r="61" spans="1:6" x14ac:dyDescent="0.2">
      <c r="A61" s="42" t="s">
        <v>218</v>
      </c>
      <c r="B61" s="18" t="s">
        <v>44</v>
      </c>
      <c r="C61" s="19"/>
      <c r="D61" s="19"/>
      <c r="E61" s="67"/>
      <c r="F61" s="19"/>
    </row>
    <row r="62" spans="1:6" ht="36" x14ac:dyDescent="0.2">
      <c r="A62" s="50">
        <f>+A60+1</f>
        <v>47</v>
      </c>
      <c r="B62" s="38" t="s">
        <v>423</v>
      </c>
      <c r="C62" s="21" t="s">
        <v>45</v>
      </c>
      <c r="D62" s="30">
        <v>17</v>
      </c>
      <c r="E62" s="31"/>
      <c r="F62" s="37">
        <f t="shared" si="0"/>
        <v>0</v>
      </c>
    </row>
    <row r="63" spans="1:6" ht="36" x14ac:dyDescent="0.2">
      <c r="A63" s="50">
        <f>+A62+1</f>
        <v>48</v>
      </c>
      <c r="B63" s="38" t="s">
        <v>424</v>
      </c>
      <c r="C63" s="21" t="s">
        <v>45</v>
      </c>
      <c r="D63" s="30">
        <v>2</v>
      </c>
      <c r="E63" s="31"/>
      <c r="F63" s="37">
        <f t="shared" si="0"/>
        <v>0</v>
      </c>
    </row>
    <row r="64" spans="1:6" ht="45" x14ac:dyDescent="0.2">
      <c r="A64" s="50">
        <f t="shared" ref="A64:A75" si="3">+A63+1</f>
        <v>49</v>
      </c>
      <c r="B64" s="38" t="s">
        <v>425</v>
      </c>
      <c r="C64" s="21" t="s">
        <v>22</v>
      </c>
      <c r="D64" s="30">
        <v>60</v>
      </c>
      <c r="E64" s="31"/>
      <c r="F64" s="37">
        <f t="shared" si="0"/>
        <v>0</v>
      </c>
    </row>
    <row r="65" spans="1:6" ht="45" x14ac:dyDescent="0.2">
      <c r="A65" s="50">
        <f t="shared" si="3"/>
        <v>50</v>
      </c>
      <c r="B65" s="38" t="s">
        <v>426</v>
      </c>
      <c r="C65" s="21" t="s">
        <v>22</v>
      </c>
      <c r="D65" s="30">
        <v>30</v>
      </c>
      <c r="E65" s="31"/>
      <c r="F65" s="37">
        <f t="shared" si="0"/>
        <v>0</v>
      </c>
    </row>
    <row r="66" spans="1:6" ht="40.5" customHeight="1" x14ac:dyDescent="0.2">
      <c r="A66" s="50">
        <f t="shared" si="3"/>
        <v>51</v>
      </c>
      <c r="B66" s="38" t="s">
        <v>428</v>
      </c>
      <c r="C66" s="21" t="s">
        <v>31</v>
      </c>
      <c r="D66" s="30">
        <v>1</v>
      </c>
      <c r="E66" s="31"/>
      <c r="F66" s="37">
        <f t="shared" si="0"/>
        <v>0</v>
      </c>
    </row>
    <row r="67" spans="1:6" ht="27" x14ac:dyDescent="0.2">
      <c r="A67" s="50">
        <f t="shared" si="3"/>
        <v>52</v>
      </c>
      <c r="B67" s="38" t="s">
        <v>427</v>
      </c>
      <c r="C67" s="21" t="s">
        <v>45</v>
      </c>
      <c r="D67" s="30">
        <v>9</v>
      </c>
      <c r="E67" s="31"/>
      <c r="F67" s="37">
        <f t="shared" si="0"/>
        <v>0</v>
      </c>
    </row>
    <row r="68" spans="1:6" ht="36" x14ac:dyDescent="0.2">
      <c r="A68" s="50">
        <f t="shared" si="3"/>
        <v>53</v>
      </c>
      <c r="B68" s="38" t="s">
        <v>93</v>
      </c>
      <c r="C68" s="21" t="s">
        <v>45</v>
      </c>
      <c r="D68" s="30">
        <v>8</v>
      </c>
      <c r="E68" s="31"/>
      <c r="F68" s="37">
        <f t="shared" si="0"/>
        <v>0</v>
      </c>
    </row>
    <row r="69" spans="1:6" ht="54" x14ac:dyDescent="0.2">
      <c r="A69" s="50">
        <f t="shared" si="3"/>
        <v>54</v>
      </c>
      <c r="B69" s="38" t="s">
        <v>94</v>
      </c>
      <c r="C69" s="21" t="s">
        <v>22</v>
      </c>
      <c r="D69" s="30">
        <v>60</v>
      </c>
      <c r="E69" s="31"/>
      <c r="F69" s="37">
        <f t="shared" si="0"/>
        <v>0</v>
      </c>
    </row>
    <row r="70" spans="1:6" ht="45" x14ac:dyDescent="0.2">
      <c r="A70" s="50">
        <f t="shared" si="3"/>
        <v>55</v>
      </c>
      <c r="B70" s="38" t="s">
        <v>95</v>
      </c>
      <c r="C70" s="21" t="s">
        <v>22</v>
      </c>
      <c r="D70" s="30">
        <v>60</v>
      </c>
      <c r="E70" s="31"/>
      <c r="F70" s="37">
        <f t="shared" si="0"/>
        <v>0</v>
      </c>
    </row>
    <row r="71" spans="1:6" ht="54" x14ac:dyDescent="0.2">
      <c r="A71" s="50">
        <f t="shared" si="3"/>
        <v>56</v>
      </c>
      <c r="B71" s="38" t="s">
        <v>96</v>
      </c>
      <c r="C71" s="21" t="s">
        <v>22</v>
      </c>
      <c r="D71" s="30">
        <v>30</v>
      </c>
      <c r="E71" s="31"/>
      <c r="F71" s="37">
        <f t="shared" si="0"/>
        <v>0</v>
      </c>
    </row>
    <row r="72" spans="1:6" ht="36" x14ac:dyDescent="0.2">
      <c r="A72" s="50">
        <f t="shared" si="3"/>
        <v>57</v>
      </c>
      <c r="B72" s="38" t="s">
        <v>97</v>
      </c>
      <c r="C72" s="21" t="s">
        <v>31</v>
      </c>
      <c r="D72" s="30">
        <v>2</v>
      </c>
      <c r="E72" s="31"/>
      <c r="F72" s="37">
        <f t="shared" si="0"/>
        <v>0</v>
      </c>
    </row>
    <row r="73" spans="1:6" ht="54" x14ac:dyDescent="0.2">
      <c r="A73" s="50">
        <f t="shared" si="3"/>
        <v>58</v>
      </c>
      <c r="B73" s="38" t="s">
        <v>98</v>
      </c>
      <c r="C73" s="21" t="s">
        <v>31</v>
      </c>
      <c r="D73" s="30">
        <v>2</v>
      </c>
      <c r="E73" s="31"/>
      <c r="F73" s="37">
        <f t="shared" si="0"/>
        <v>0</v>
      </c>
    </row>
    <row r="74" spans="1:6" ht="36" x14ac:dyDescent="0.2">
      <c r="A74" s="50">
        <f t="shared" si="3"/>
        <v>59</v>
      </c>
      <c r="B74" s="38" t="s">
        <v>221</v>
      </c>
      <c r="C74" s="21" t="s">
        <v>24</v>
      </c>
      <c r="D74" s="56">
        <v>280</v>
      </c>
      <c r="E74" s="31"/>
      <c r="F74" s="37">
        <f t="shared" si="0"/>
        <v>0</v>
      </c>
    </row>
    <row r="75" spans="1:6" ht="32.25" customHeight="1" x14ac:dyDescent="0.2">
      <c r="A75" s="50">
        <f t="shared" si="3"/>
        <v>60</v>
      </c>
      <c r="B75" s="38" t="s">
        <v>222</v>
      </c>
      <c r="C75" s="21" t="s">
        <v>24</v>
      </c>
      <c r="D75" s="56">
        <v>77.900000000000006</v>
      </c>
      <c r="E75" s="31"/>
      <c r="F75" s="37">
        <f t="shared" si="0"/>
        <v>0</v>
      </c>
    </row>
    <row r="76" spans="1:6" x14ac:dyDescent="0.2">
      <c r="A76" s="42" t="s">
        <v>219</v>
      </c>
      <c r="B76" s="18" t="s">
        <v>247</v>
      </c>
      <c r="C76" s="19"/>
      <c r="D76" s="19"/>
      <c r="E76" s="67"/>
      <c r="F76" s="19"/>
    </row>
    <row r="77" spans="1:6" ht="54" x14ac:dyDescent="0.2">
      <c r="A77" s="50">
        <f>+A75+1</f>
        <v>61</v>
      </c>
      <c r="B77" s="38" t="s">
        <v>429</v>
      </c>
      <c r="C77" s="21" t="s">
        <v>31</v>
      </c>
      <c r="D77" s="30">
        <v>1</v>
      </c>
      <c r="E77" s="31"/>
      <c r="F77" s="37">
        <f t="shared" si="0"/>
        <v>0</v>
      </c>
    </row>
    <row r="78" spans="1:6" ht="57" customHeight="1" x14ac:dyDescent="0.2">
      <c r="A78" s="50">
        <f>+A77+1</f>
        <v>62</v>
      </c>
      <c r="B78" s="38" t="s">
        <v>430</v>
      </c>
      <c r="C78" s="21" t="s">
        <v>31</v>
      </c>
      <c r="D78" s="30">
        <v>10</v>
      </c>
      <c r="E78" s="31"/>
      <c r="F78" s="37">
        <f t="shared" si="0"/>
        <v>0</v>
      </c>
    </row>
    <row r="79" spans="1:6" ht="54" x14ac:dyDescent="0.2">
      <c r="A79" s="50">
        <f>+A78+1</f>
        <v>63</v>
      </c>
      <c r="B79" s="38" t="s">
        <v>431</v>
      </c>
      <c r="C79" s="21" t="s">
        <v>31</v>
      </c>
      <c r="D79" s="30">
        <v>7</v>
      </c>
      <c r="E79" s="31"/>
      <c r="F79" s="37">
        <f t="shared" si="0"/>
        <v>0</v>
      </c>
    </row>
    <row r="80" spans="1:6" ht="54" x14ac:dyDescent="0.2">
      <c r="A80" s="50">
        <f t="shared" ref="A80:A87" si="4">+A79+1</f>
        <v>64</v>
      </c>
      <c r="B80" s="38" t="s">
        <v>50</v>
      </c>
      <c r="C80" s="21" t="s">
        <v>31</v>
      </c>
      <c r="D80" s="30">
        <v>10</v>
      </c>
      <c r="E80" s="31"/>
      <c r="F80" s="37">
        <f t="shared" ref="F80:F90" si="5">+E80*D80</f>
        <v>0</v>
      </c>
    </row>
    <row r="81" spans="1:6" ht="45" x14ac:dyDescent="0.2">
      <c r="A81" s="50">
        <f t="shared" si="4"/>
        <v>65</v>
      </c>
      <c r="B81" s="38" t="s">
        <v>432</v>
      </c>
      <c r="C81" s="21" t="s">
        <v>31</v>
      </c>
      <c r="D81" s="30">
        <v>5</v>
      </c>
      <c r="E81" s="31"/>
      <c r="F81" s="37">
        <f t="shared" si="5"/>
        <v>0</v>
      </c>
    </row>
    <row r="82" spans="1:6" ht="45" x14ac:dyDescent="0.2">
      <c r="A82" s="50">
        <f t="shared" si="4"/>
        <v>66</v>
      </c>
      <c r="B82" s="38" t="s">
        <v>52</v>
      </c>
      <c r="C82" s="21" t="s">
        <v>31</v>
      </c>
      <c r="D82" s="30">
        <v>4</v>
      </c>
      <c r="E82" s="31"/>
      <c r="F82" s="37">
        <f t="shared" si="5"/>
        <v>0</v>
      </c>
    </row>
    <row r="83" spans="1:6" ht="27" x14ac:dyDescent="0.2">
      <c r="A83" s="50">
        <f t="shared" si="4"/>
        <v>67</v>
      </c>
      <c r="B83" s="38" t="s">
        <v>53</v>
      </c>
      <c r="C83" s="21" t="s">
        <v>54</v>
      </c>
      <c r="D83" s="30">
        <v>2</v>
      </c>
      <c r="E83" s="31"/>
      <c r="F83" s="37">
        <f t="shared" si="5"/>
        <v>0</v>
      </c>
    </row>
    <row r="84" spans="1:6" ht="63" x14ac:dyDescent="0.2">
      <c r="A84" s="50">
        <f t="shared" si="4"/>
        <v>68</v>
      </c>
      <c r="B84" s="38" t="s">
        <v>55</v>
      </c>
      <c r="C84" s="21" t="s">
        <v>19</v>
      </c>
      <c r="D84" s="30">
        <v>42</v>
      </c>
      <c r="E84" s="31"/>
      <c r="F84" s="37">
        <f t="shared" si="5"/>
        <v>0</v>
      </c>
    </row>
    <row r="85" spans="1:6" ht="36" x14ac:dyDescent="0.2">
      <c r="A85" s="50">
        <f t="shared" si="4"/>
        <v>69</v>
      </c>
      <c r="B85" s="38" t="s">
        <v>56</v>
      </c>
      <c r="C85" s="21" t="s">
        <v>43</v>
      </c>
      <c r="D85" s="30">
        <v>1</v>
      </c>
      <c r="E85" s="31"/>
      <c r="F85" s="37">
        <f t="shared" si="5"/>
        <v>0</v>
      </c>
    </row>
    <row r="86" spans="1:6" ht="36" x14ac:dyDescent="0.2">
      <c r="A86" s="50">
        <f t="shared" si="4"/>
        <v>70</v>
      </c>
      <c r="B86" s="38" t="s">
        <v>57</v>
      </c>
      <c r="C86" s="21" t="s">
        <v>43</v>
      </c>
      <c r="D86" s="30">
        <v>1</v>
      </c>
      <c r="E86" s="31"/>
      <c r="F86" s="37">
        <f t="shared" si="5"/>
        <v>0</v>
      </c>
    </row>
    <row r="87" spans="1:6" ht="27" x14ac:dyDescent="0.2">
      <c r="A87" s="50">
        <f t="shared" si="4"/>
        <v>71</v>
      </c>
      <c r="B87" s="38" t="s">
        <v>58</v>
      </c>
      <c r="C87" s="21" t="s">
        <v>43</v>
      </c>
      <c r="D87" s="30">
        <v>4</v>
      </c>
      <c r="E87" s="31"/>
      <c r="F87" s="37">
        <f t="shared" si="5"/>
        <v>0</v>
      </c>
    </row>
    <row r="88" spans="1:6" x14ac:dyDescent="0.2">
      <c r="A88" s="42" t="s">
        <v>220</v>
      </c>
      <c r="B88" s="18" t="s">
        <v>59</v>
      </c>
      <c r="C88" s="19"/>
      <c r="D88" s="19"/>
      <c r="E88" s="67"/>
      <c r="F88" s="19"/>
    </row>
    <row r="89" spans="1:6" ht="27" x14ac:dyDescent="0.2">
      <c r="A89" s="50">
        <f>+A87+1</f>
        <v>72</v>
      </c>
      <c r="B89" s="38" t="s">
        <v>99</v>
      </c>
      <c r="C89" s="21" t="s">
        <v>31</v>
      </c>
      <c r="D89" s="30">
        <v>10</v>
      </c>
      <c r="E89" s="31"/>
      <c r="F89" s="37">
        <f t="shared" si="5"/>
        <v>0</v>
      </c>
    </row>
    <row r="90" spans="1:6" ht="27" x14ac:dyDescent="0.2">
      <c r="A90" s="50">
        <f>+A89+1</f>
        <v>73</v>
      </c>
      <c r="B90" s="38" t="s">
        <v>100</v>
      </c>
      <c r="C90" s="21" t="s">
        <v>31</v>
      </c>
      <c r="D90" s="30">
        <v>5</v>
      </c>
      <c r="E90" s="31"/>
      <c r="F90" s="37">
        <f t="shared" si="5"/>
        <v>0</v>
      </c>
    </row>
    <row r="91" spans="1:6" x14ac:dyDescent="0.2">
      <c r="A91" s="51"/>
      <c r="B91" s="15" t="s">
        <v>60</v>
      </c>
      <c r="C91" s="16"/>
      <c r="D91" s="16"/>
      <c r="E91" s="66"/>
      <c r="F91" s="93">
        <f>SUM(F11:F90)</f>
        <v>0</v>
      </c>
    </row>
    <row r="92" spans="1:6" s="57" customFormat="1" x14ac:dyDescent="0.2">
      <c r="A92" s="58" t="s">
        <v>223</v>
      </c>
      <c r="B92" s="15" t="s">
        <v>67</v>
      </c>
      <c r="C92" s="16"/>
      <c r="D92" s="16"/>
      <c r="E92" s="66"/>
      <c r="F92" s="16"/>
    </row>
    <row r="93" spans="1:6" s="57" customFormat="1" x14ac:dyDescent="0.2">
      <c r="A93" s="42" t="s">
        <v>224</v>
      </c>
      <c r="B93" s="18" t="s">
        <v>68</v>
      </c>
      <c r="C93" s="19"/>
      <c r="D93" s="19"/>
      <c r="E93" s="67"/>
      <c r="F93" s="19"/>
    </row>
    <row r="94" spans="1:6" s="57" customFormat="1" ht="54" x14ac:dyDescent="0.2">
      <c r="A94" s="50">
        <f>+A90+1</f>
        <v>74</v>
      </c>
      <c r="B94" s="38" t="s">
        <v>433</v>
      </c>
      <c r="C94" s="21" t="s">
        <v>64</v>
      </c>
      <c r="D94" s="30">
        <v>1</v>
      </c>
      <c r="E94" s="31"/>
      <c r="F94" s="37">
        <f>+E94*D94</f>
        <v>0</v>
      </c>
    </row>
    <row r="95" spans="1:6" s="57" customFormat="1" ht="54" x14ac:dyDescent="0.2">
      <c r="A95" s="50">
        <f>+A94+1</f>
        <v>75</v>
      </c>
      <c r="B95" s="38" t="s">
        <v>434</v>
      </c>
      <c r="C95" s="21" t="s">
        <v>64</v>
      </c>
      <c r="D95" s="30">
        <v>1</v>
      </c>
      <c r="E95" s="31"/>
      <c r="F95" s="37">
        <f>+E95*D95</f>
        <v>0</v>
      </c>
    </row>
    <row r="96" spans="1:6" s="57" customFormat="1" x14ac:dyDescent="0.2">
      <c r="A96" s="17" t="s">
        <v>225</v>
      </c>
      <c r="B96" s="18" t="s">
        <v>111</v>
      </c>
      <c r="C96" s="19"/>
      <c r="D96" s="19"/>
      <c r="E96" s="67"/>
      <c r="F96" s="19"/>
    </row>
    <row r="97" spans="1:6" s="57" customFormat="1" ht="45" x14ac:dyDescent="0.2">
      <c r="A97" s="50">
        <f>+A95+1</f>
        <v>76</v>
      </c>
      <c r="B97" s="38" t="s">
        <v>112</v>
      </c>
      <c r="C97" s="21" t="s">
        <v>43</v>
      </c>
      <c r="D97" s="30">
        <v>37</v>
      </c>
      <c r="E97" s="31"/>
      <c r="F97" s="37">
        <f t="shared" ref="F97:F102" si="6">+E97*D97</f>
        <v>0</v>
      </c>
    </row>
    <row r="98" spans="1:6" s="57" customFormat="1" ht="45" x14ac:dyDescent="0.2">
      <c r="A98" s="50">
        <f>+A97+1</f>
        <v>77</v>
      </c>
      <c r="B98" s="38" t="s">
        <v>113</v>
      </c>
      <c r="C98" s="21" t="s">
        <v>43</v>
      </c>
      <c r="D98" s="30">
        <v>8</v>
      </c>
      <c r="E98" s="31"/>
      <c r="F98" s="37">
        <f t="shared" si="6"/>
        <v>0</v>
      </c>
    </row>
    <row r="99" spans="1:6" s="57" customFormat="1" ht="54" x14ac:dyDescent="0.2">
      <c r="A99" s="50">
        <f>+A98+1</f>
        <v>78</v>
      </c>
      <c r="B99" s="38" t="s">
        <v>114</v>
      </c>
      <c r="C99" s="21" t="s">
        <v>43</v>
      </c>
      <c r="D99" s="30">
        <v>1</v>
      </c>
      <c r="E99" s="31"/>
      <c r="F99" s="37">
        <f t="shared" si="6"/>
        <v>0</v>
      </c>
    </row>
    <row r="100" spans="1:6" s="57" customFormat="1" ht="27" x14ac:dyDescent="0.2">
      <c r="A100" s="50">
        <f>+A99+1</f>
        <v>79</v>
      </c>
      <c r="B100" s="38" t="s">
        <v>115</v>
      </c>
      <c r="C100" s="21" t="s">
        <v>43</v>
      </c>
      <c r="D100" s="30">
        <v>4</v>
      </c>
      <c r="E100" s="31"/>
      <c r="F100" s="37">
        <f t="shared" si="6"/>
        <v>0</v>
      </c>
    </row>
    <row r="101" spans="1:6" s="57" customFormat="1" ht="27" x14ac:dyDescent="0.2">
      <c r="A101" s="50">
        <f>+A100+1</f>
        <v>80</v>
      </c>
      <c r="B101" s="38" t="s">
        <v>116</v>
      </c>
      <c r="C101" s="21" t="s">
        <v>43</v>
      </c>
      <c r="D101" s="30">
        <v>2</v>
      </c>
      <c r="E101" s="31"/>
      <c r="F101" s="37">
        <f t="shared" si="6"/>
        <v>0</v>
      </c>
    </row>
    <row r="102" spans="1:6" s="57" customFormat="1" ht="36" x14ac:dyDescent="0.2">
      <c r="A102" s="50">
        <f>+A101+1</f>
        <v>81</v>
      </c>
      <c r="B102" s="38" t="s">
        <v>117</v>
      </c>
      <c r="C102" s="21" t="s">
        <v>43</v>
      </c>
      <c r="D102" s="30">
        <v>1</v>
      </c>
      <c r="E102" s="31"/>
      <c r="F102" s="37">
        <f t="shared" si="6"/>
        <v>0</v>
      </c>
    </row>
    <row r="103" spans="1:6" s="57" customFormat="1" x14ac:dyDescent="0.2">
      <c r="A103" s="17" t="s">
        <v>226</v>
      </c>
      <c r="B103" s="18" t="s">
        <v>118</v>
      </c>
      <c r="C103" s="19"/>
      <c r="D103" s="19"/>
      <c r="E103" s="67"/>
      <c r="F103" s="19"/>
    </row>
    <row r="104" spans="1:6" s="57" customFormat="1" ht="63" x14ac:dyDescent="0.2">
      <c r="A104" s="50">
        <f>+A102+1</f>
        <v>82</v>
      </c>
      <c r="B104" s="38" t="s">
        <v>119</v>
      </c>
      <c r="C104" s="21" t="s">
        <v>43</v>
      </c>
      <c r="D104" s="30">
        <v>21</v>
      </c>
      <c r="E104" s="31"/>
      <c r="F104" s="37">
        <f t="shared" ref="F104:F109" si="7">+E104*D104</f>
        <v>0</v>
      </c>
    </row>
    <row r="105" spans="1:6" s="57" customFormat="1" ht="54" x14ac:dyDescent="0.2">
      <c r="A105" s="50">
        <f>+A104+1</f>
        <v>83</v>
      </c>
      <c r="B105" s="38" t="s">
        <v>120</v>
      </c>
      <c r="C105" s="21" t="s">
        <v>43</v>
      </c>
      <c r="D105" s="30">
        <v>6</v>
      </c>
      <c r="E105" s="31"/>
      <c r="F105" s="37">
        <f t="shared" si="7"/>
        <v>0</v>
      </c>
    </row>
    <row r="106" spans="1:6" s="57" customFormat="1" ht="36" x14ac:dyDescent="0.2">
      <c r="A106" s="50">
        <f>+A105+1</f>
        <v>84</v>
      </c>
      <c r="B106" s="38" t="s">
        <v>121</v>
      </c>
      <c r="C106" s="21" t="s">
        <v>43</v>
      </c>
      <c r="D106" s="30">
        <v>5</v>
      </c>
      <c r="E106" s="31"/>
      <c r="F106" s="37">
        <f t="shared" si="7"/>
        <v>0</v>
      </c>
    </row>
    <row r="107" spans="1:6" s="57" customFormat="1" ht="45" x14ac:dyDescent="0.2">
      <c r="A107" s="50">
        <f t="shared" ref="A107:A152" si="8">+A106+1</f>
        <v>85</v>
      </c>
      <c r="B107" s="38" t="s">
        <v>122</v>
      </c>
      <c r="C107" s="21" t="s">
        <v>43</v>
      </c>
      <c r="D107" s="30">
        <v>1</v>
      </c>
      <c r="E107" s="31"/>
      <c r="F107" s="37">
        <f t="shared" si="7"/>
        <v>0</v>
      </c>
    </row>
    <row r="108" spans="1:6" s="57" customFormat="1" ht="63" x14ac:dyDescent="0.2">
      <c r="A108" s="50">
        <f t="shared" si="8"/>
        <v>86</v>
      </c>
      <c r="B108" s="38" t="s">
        <v>123</v>
      </c>
      <c r="C108" s="21" t="s">
        <v>43</v>
      </c>
      <c r="D108" s="30">
        <v>8</v>
      </c>
      <c r="E108" s="31"/>
      <c r="F108" s="37">
        <f t="shared" si="7"/>
        <v>0</v>
      </c>
    </row>
    <row r="109" spans="1:6" s="57" customFormat="1" ht="45" x14ac:dyDescent="0.2">
      <c r="A109" s="50">
        <f t="shared" si="8"/>
        <v>87</v>
      </c>
      <c r="B109" s="38" t="s">
        <v>124</v>
      </c>
      <c r="C109" s="21" t="s">
        <v>43</v>
      </c>
      <c r="D109" s="30">
        <v>11</v>
      </c>
      <c r="E109" s="31"/>
      <c r="F109" s="37">
        <f t="shared" si="7"/>
        <v>0</v>
      </c>
    </row>
    <row r="110" spans="1:6" s="57" customFormat="1" x14ac:dyDescent="0.2">
      <c r="A110" s="17" t="s">
        <v>227</v>
      </c>
      <c r="B110" s="18" t="s">
        <v>125</v>
      </c>
      <c r="C110" s="19"/>
      <c r="D110" s="19"/>
      <c r="E110" s="67"/>
      <c r="F110" s="19"/>
    </row>
    <row r="111" spans="1:6" s="57" customFormat="1" ht="27" x14ac:dyDescent="0.2">
      <c r="A111" s="50">
        <f>+A109+1</f>
        <v>88</v>
      </c>
      <c r="B111" s="20" t="s">
        <v>439</v>
      </c>
      <c r="C111" s="21" t="s">
        <v>43</v>
      </c>
      <c r="D111" s="30">
        <v>15</v>
      </c>
      <c r="E111" s="31"/>
      <c r="F111" s="37">
        <f>+E111*D111</f>
        <v>0</v>
      </c>
    </row>
    <row r="112" spans="1:6" s="57" customFormat="1" x14ac:dyDescent="0.2">
      <c r="A112" s="17" t="s">
        <v>228</v>
      </c>
      <c r="B112" s="18" t="s">
        <v>126</v>
      </c>
      <c r="C112" s="19"/>
      <c r="D112" s="19"/>
      <c r="E112" s="67"/>
      <c r="F112" s="19"/>
    </row>
    <row r="113" spans="1:6" s="57" customFormat="1" ht="27" x14ac:dyDescent="0.2">
      <c r="A113" s="50">
        <f>+A111+1</f>
        <v>89</v>
      </c>
      <c r="B113" s="20" t="s">
        <v>127</v>
      </c>
      <c r="C113" s="21" t="s">
        <v>43</v>
      </c>
      <c r="D113" s="30">
        <v>3</v>
      </c>
      <c r="E113" s="31"/>
      <c r="F113" s="37">
        <f>+E113*D113</f>
        <v>0</v>
      </c>
    </row>
    <row r="114" spans="1:6" s="57" customFormat="1" ht="27" x14ac:dyDescent="0.2">
      <c r="A114" s="50">
        <f t="shared" si="8"/>
        <v>90</v>
      </c>
      <c r="B114" s="20" t="s">
        <v>128</v>
      </c>
      <c r="C114" s="21" t="s">
        <v>43</v>
      </c>
      <c r="D114" s="30">
        <v>11</v>
      </c>
      <c r="E114" s="31"/>
      <c r="F114" s="37">
        <f>+E114*D114</f>
        <v>0</v>
      </c>
    </row>
    <row r="115" spans="1:6" s="57" customFormat="1" ht="27" x14ac:dyDescent="0.2">
      <c r="A115" s="50">
        <f t="shared" si="8"/>
        <v>91</v>
      </c>
      <c r="B115" s="20" t="s">
        <v>129</v>
      </c>
      <c r="C115" s="21" t="s">
        <v>43</v>
      </c>
      <c r="D115" s="30">
        <v>9</v>
      </c>
      <c r="E115" s="31"/>
      <c r="F115" s="37">
        <f>+E115*D115</f>
        <v>0</v>
      </c>
    </row>
    <row r="116" spans="1:6" s="57" customFormat="1" ht="27" x14ac:dyDescent="0.2">
      <c r="A116" s="50">
        <f t="shared" si="8"/>
        <v>92</v>
      </c>
      <c r="B116" s="20" t="s">
        <v>130</v>
      </c>
      <c r="C116" s="21" t="s">
        <v>43</v>
      </c>
      <c r="D116" s="30">
        <v>4</v>
      </c>
      <c r="E116" s="31"/>
      <c r="F116" s="37">
        <f>+E116*D116</f>
        <v>0</v>
      </c>
    </row>
    <row r="117" spans="1:6" s="57" customFormat="1" ht="27" x14ac:dyDescent="0.2">
      <c r="A117" s="50">
        <f t="shared" si="8"/>
        <v>93</v>
      </c>
      <c r="B117" s="20" t="s">
        <v>131</v>
      </c>
      <c r="C117" s="21" t="s">
        <v>43</v>
      </c>
      <c r="D117" s="30">
        <v>1</v>
      </c>
      <c r="E117" s="31"/>
      <c r="F117" s="37">
        <f>+E117*D117</f>
        <v>0</v>
      </c>
    </row>
    <row r="118" spans="1:6" s="57" customFormat="1" ht="18" x14ac:dyDescent="0.2">
      <c r="A118" s="17" t="s">
        <v>230</v>
      </c>
      <c r="B118" s="18" t="s">
        <v>132</v>
      </c>
      <c r="C118" s="19"/>
      <c r="D118" s="19"/>
      <c r="E118" s="67"/>
      <c r="F118" s="19"/>
    </row>
    <row r="119" spans="1:6" s="57" customFormat="1" ht="36" x14ac:dyDescent="0.2">
      <c r="A119" s="50">
        <f>+A117+1</f>
        <v>94</v>
      </c>
      <c r="B119" s="20" t="s">
        <v>133</v>
      </c>
      <c r="C119" s="21" t="s">
        <v>43</v>
      </c>
      <c r="D119" s="30">
        <v>5</v>
      </c>
      <c r="E119" s="31"/>
      <c r="F119" s="37">
        <f>+E119*D119</f>
        <v>0</v>
      </c>
    </row>
    <row r="120" spans="1:6" s="57" customFormat="1" x14ac:dyDescent="0.2">
      <c r="A120" s="17" t="s">
        <v>231</v>
      </c>
      <c r="B120" s="18" t="s">
        <v>229</v>
      </c>
      <c r="C120" s="19"/>
      <c r="D120" s="19"/>
      <c r="E120" s="67"/>
      <c r="F120" s="19"/>
    </row>
    <row r="121" spans="1:6" s="57" customFormat="1" ht="36" x14ac:dyDescent="0.2">
      <c r="A121" s="50">
        <f>+A119+1</f>
        <v>95</v>
      </c>
      <c r="B121" s="20" t="s">
        <v>134</v>
      </c>
      <c r="C121" s="21" t="s">
        <v>43</v>
      </c>
      <c r="D121" s="30">
        <v>10</v>
      </c>
      <c r="E121" s="31"/>
      <c r="F121" s="37">
        <f>+E121*D121</f>
        <v>0</v>
      </c>
    </row>
    <row r="122" spans="1:6" s="57" customFormat="1" ht="36" x14ac:dyDescent="0.2">
      <c r="A122" s="50">
        <f>+A121+1</f>
        <v>96</v>
      </c>
      <c r="B122" s="20" t="s">
        <v>135</v>
      </c>
      <c r="C122" s="21" t="s">
        <v>43</v>
      </c>
      <c r="D122" s="30">
        <v>1</v>
      </c>
      <c r="E122" s="31"/>
      <c r="F122" s="37">
        <f>+E122*D122</f>
        <v>0</v>
      </c>
    </row>
    <row r="123" spans="1:6" s="57" customFormat="1" ht="27" x14ac:dyDescent="0.2">
      <c r="A123" s="50">
        <f t="shared" si="8"/>
        <v>97</v>
      </c>
      <c r="B123" s="20" t="s">
        <v>136</v>
      </c>
      <c r="C123" s="21" t="s">
        <v>43</v>
      </c>
      <c r="D123" s="30">
        <v>1</v>
      </c>
      <c r="E123" s="31"/>
      <c r="F123" s="37">
        <f>+E123*D123</f>
        <v>0</v>
      </c>
    </row>
    <row r="124" spans="1:6" s="57" customFormat="1" x14ac:dyDescent="0.2">
      <c r="A124" s="17" t="s">
        <v>232</v>
      </c>
      <c r="B124" s="18" t="s">
        <v>137</v>
      </c>
      <c r="C124" s="19"/>
      <c r="D124" s="19"/>
      <c r="E124" s="67"/>
      <c r="F124" s="19"/>
    </row>
    <row r="125" spans="1:6" s="57" customFormat="1" ht="36" x14ac:dyDescent="0.2">
      <c r="A125" s="50">
        <f>+A123+1</f>
        <v>98</v>
      </c>
      <c r="B125" s="20" t="s">
        <v>138</v>
      </c>
      <c r="C125" s="21" t="s">
        <v>43</v>
      </c>
      <c r="D125" s="30">
        <v>2</v>
      </c>
      <c r="E125" s="31"/>
      <c r="F125" s="37">
        <f t="shared" ref="F125:F132" si="9">+E125*D125</f>
        <v>0</v>
      </c>
    </row>
    <row r="126" spans="1:6" s="57" customFormat="1" ht="27" x14ac:dyDescent="0.2">
      <c r="A126" s="50">
        <f t="shared" si="8"/>
        <v>99</v>
      </c>
      <c r="B126" s="20" t="s">
        <v>139</v>
      </c>
      <c r="C126" s="21" t="s">
        <v>43</v>
      </c>
      <c r="D126" s="30">
        <v>3</v>
      </c>
      <c r="E126" s="31"/>
      <c r="F126" s="37">
        <f t="shared" si="9"/>
        <v>0</v>
      </c>
    </row>
    <row r="127" spans="1:6" s="57" customFormat="1" ht="27" x14ac:dyDescent="0.2">
      <c r="A127" s="50">
        <f t="shared" si="8"/>
        <v>100</v>
      </c>
      <c r="B127" s="20" t="s">
        <v>140</v>
      </c>
      <c r="C127" s="21" t="s">
        <v>43</v>
      </c>
      <c r="D127" s="30">
        <v>8</v>
      </c>
      <c r="E127" s="31"/>
      <c r="F127" s="37">
        <f t="shared" si="9"/>
        <v>0</v>
      </c>
    </row>
    <row r="128" spans="1:6" s="57" customFormat="1" ht="27" x14ac:dyDescent="0.2">
      <c r="A128" s="50">
        <f t="shared" si="8"/>
        <v>101</v>
      </c>
      <c r="B128" s="20" t="s">
        <v>141</v>
      </c>
      <c r="C128" s="21" t="s">
        <v>43</v>
      </c>
      <c r="D128" s="30">
        <v>5</v>
      </c>
      <c r="E128" s="31"/>
      <c r="F128" s="37">
        <f t="shared" si="9"/>
        <v>0</v>
      </c>
    </row>
    <row r="129" spans="1:6" s="57" customFormat="1" ht="27" x14ac:dyDescent="0.2">
      <c r="A129" s="50">
        <f t="shared" si="8"/>
        <v>102</v>
      </c>
      <c r="B129" s="20" t="s">
        <v>142</v>
      </c>
      <c r="C129" s="21" t="s">
        <v>24</v>
      </c>
      <c r="D129" s="30">
        <v>148</v>
      </c>
      <c r="E129" s="31"/>
      <c r="F129" s="37">
        <f t="shared" si="9"/>
        <v>0</v>
      </c>
    </row>
    <row r="130" spans="1:6" s="57" customFormat="1" ht="36" x14ac:dyDescent="0.2">
      <c r="A130" s="50">
        <f t="shared" si="8"/>
        <v>103</v>
      </c>
      <c r="B130" s="20" t="s">
        <v>143</v>
      </c>
      <c r="C130" s="21" t="s">
        <v>43</v>
      </c>
      <c r="D130" s="30">
        <v>2</v>
      </c>
      <c r="E130" s="31"/>
      <c r="F130" s="37">
        <f t="shared" si="9"/>
        <v>0</v>
      </c>
    </row>
    <row r="131" spans="1:6" s="57" customFormat="1" ht="27" x14ac:dyDescent="0.2">
      <c r="A131" s="50">
        <f t="shared" si="8"/>
        <v>104</v>
      </c>
      <c r="B131" s="20" t="s">
        <v>144</v>
      </c>
      <c r="C131" s="21" t="s">
        <v>43</v>
      </c>
      <c r="D131" s="30">
        <v>2</v>
      </c>
      <c r="E131" s="31"/>
      <c r="F131" s="37">
        <f t="shared" si="9"/>
        <v>0</v>
      </c>
    </row>
    <row r="132" spans="1:6" s="57" customFormat="1" ht="27" x14ac:dyDescent="0.2">
      <c r="A132" s="50">
        <f t="shared" si="8"/>
        <v>105</v>
      </c>
      <c r="B132" s="20" t="s">
        <v>145</v>
      </c>
      <c r="C132" s="21" t="s">
        <v>43</v>
      </c>
      <c r="D132" s="30">
        <v>2</v>
      </c>
      <c r="E132" s="31"/>
      <c r="F132" s="37">
        <f t="shared" si="9"/>
        <v>0</v>
      </c>
    </row>
    <row r="133" spans="1:6" s="57" customFormat="1" x14ac:dyDescent="0.2">
      <c r="A133" s="17" t="s">
        <v>234</v>
      </c>
      <c r="B133" s="18" t="s">
        <v>233</v>
      </c>
      <c r="C133" s="19"/>
      <c r="D133" s="19"/>
      <c r="E133" s="67"/>
      <c r="F133" s="19"/>
    </row>
    <row r="134" spans="1:6" s="57" customFormat="1" ht="45" x14ac:dyDescent="0.2">
      <c r="A134" s="50">
        <f>+A132+1</f>
        <v>106</v>
      </c>
      <c r="B134" s="38" t="s">
        <v>146</v>
      </c>
      <c r="C134" s="21" t="s">
        <v>43</v>
      </c>
      <c r="D134" s="30">
        <v>1</v>
      </c>
      <c r="E134" s="31"/>
      <c r="F134" s="37">
        <f>+E134*D134</f>
        <v>0</v>
      </c>
    </row>
    <row r="135" spans="1:6" s="57" customFormat="1" ht="45" x14ac:dyDescent="0.2">
      <c r="A135" s="50">
        <f t="shared" si="8"/>
        <v>107</v>
      </c>
      <c r="B135" s="38" t="s">
        <v>147</v>
      </c>
      <c r="C135" s="21" t="s">
        <v>43</v>
      </c>
      <c r="D135" s="30">
        <v>8</v>
      </c>
      <c r="E135" s="31"/>
      <c r="F135" s="37">
        <f>+E135*D135</f>
        <v>0</v>
      </c>
    </row>
    <row r="136" spans="1:6" s="57" customFormat="1" x14ac:dyDescent="0.2">
      <c r="A136" s="17" t="s">
        <v>235</v>
      </c>
      <c r="B136" s="18" t="s">
        <v>148</v>
      </c>
      <c r="C136" s="19"/>
      <c r="D136" s="19"/>
      <c r="E136" s="67"/>
      <c r="F136" s="19"/>
    </row>
    <row r="137" spans="1:6" s="57" customFormat="1" ht="45" x14ac:dyDescent="0.2">
      <c r="A137" s="50">
        <f>+A135+1</f>
        <v>108</v>
      </c>
      <c r="B137" s="38" t="s">
        <v>195</v>
      </c>
      <c r="C137" s="21" t="s">
        <v>24</v>
      </c>
      <c r="D137" s="30">
        <f>96*305</f>
        <v>29280</v>
      </c>
      <c r="E137" s="31"/>
      <c r="F137" s="37">
        <f>+E137*D137</f>
        <v>0</v>
      </c>
    </row>
    <row r="138" spans="1:6" s="57" customFormat="1" x14ac:dyDescent="0.2">
      <c r="A138" s="17" t="s">
        <v>236</v>
      </c>
      <c r="B138" s="18" t="s">
        <v>69</v>
      </c>
      <c r="C138" s="19"/>
      <c r="D138" s="19"/>
      <c r="E138" s="67"/>
      <c r="F138" s="19"/>
    </row>
    <row r="139" spans="1:6" s="57" customFormat="1" ht="27" x14ac:dyDescent="0.2">
      <c r="A139" s="50">
        <f>+A137+1</f>
        <v>109</v>
      </c>
      <c r="B139" s="39" t="s">
        <v>440</v>
      </c>
      <c r="C139" s="24" t="s">
        <v>309</v>
      </c>
      <c r="D139" s="27">
        <v>2</v>
      </c>
      <c r="E139" s="69"/>
      <c r="F139" s="37">
        <f>+E139*D139</f>
        <v>0</v>
      </c>
    </row>
    <row r="140" spans="1:6" s="57" customFormat="1" x14ac:dyDescent="0.2">
      <c r="A140" s="17" t="s">
        <v>237</v>
      </c>
      <c r="B140" s="18" t="s">
        <v>70</v>
      </c>
      <c r="C140" s="19"/>
      <c r="D140" s="19"/>
      <c r="E140" s="67"/>
      <c r="F140" s="19"/>
    </row>
    <row r="141" spans="1:6" s="57" customFormat="1" ht="19.5" customHeight="1" x14ac:dyDescent="0.2">
      <c r="A141" s="50">
        <f>+A139+1</f>
        <v>110</v>
      </c>
      <c r="B141" s="38" t="s">
        <v>278</v>
      </c>
      <c r="C141" s="22" t="s">
        <v>31</v>
      </c>
      <c r="D141" s="35">
        <v>2</v>
      </c>
      <c r="E141" s="70"/>
      <c r="F141" s="37">
        <f>+E141*D141</f>
        <v>0</v>
      </c>
    </row>
    <row r="142" spans="1:6" s="57" customFormat="1" ht="27" x14ac:dyDescent="0.2">
      <c r="A142" s="50">
        <f t="shared" si="8"/>
        <v>111</v>
      </c>
      <c r="B142" s="38" t="s">
        <v>279</v>
      </c>
      <c r="C142" s="21" t="s">
        <v>31</v>
      </c>
      <c r="D142" s="30">
        <v>4</v>
      </c>
      <c r="E142" s="31"/>
      <c r="F142" s="37">
        <f>+E142*D142</f>
        <v>0</v>
      </c>
    </row>
    <row r="143" spans="1:6" s="57" customFormat="1" ht="162" x14ac:dyDescent="0.2">
      <c r="A143" s="50">
        <f t="shared" si="8"/>
        <v>112</v>
      </c>
      <c r="B143" s="38" t="s">
        <v>280</v>
      </c>
      <c r="C143" s="21" t="s">
        <v>31</v>
      </c>
      <c r="D143" s="30">
        <v>10</v>
      </c>
      <c r="E143" s="31"/>
      <c r="F143" s="37">
        <f>+E143*D143</f>
        <v>0</v>
      </c>
    </row>
    <row r="144" spans="1:6" s="57" customFormat="1" ht="27" x14ac:dyDescent="0.2">
      <c r="A144" s="50">
        <f t="shared" si="8"/>
        <v>113</v>
      </c>
      <c r="B144" s="38" t="s">
        <v>281</v>
      </c>
      <c r="C144" s="21" t="s">
        <v>31</v>
      </c>
      <c r="D144" s="30">
        <v>16</v>
      </c>
      <c r="E144" s="31"/>
      <c r="F144" s="37">
        <f>+E144*D144</f>
        <v>0</v>
      </c>
    </row>
    <row r="145" spans="1:6" s="57" customFormat="1" x14ac:dyDescent="0.2">
      <c r="A145" s="17" t="s">
        <v>238</v>
      </c>
      <c r="B145" s="18" t="s">
        <v>189</v>
      </c>
      <c r="C145" s="19"/>
      <c r="D145" s="19"/>
      <c r="E145" s="67"/>
      <c r="F145" s="19"/>
    </row>
    <row r="146" spans="1:6" s="57" customFormat="1" ht="27" x14ac:dyDescent="0.2">
      <c r="A146" s="50">
        <f>+A144+1</f>
        <v>114</v>
      </c>
      <c r="B146" s="38" t="s">
        <v>187</v>
      </c>
      <c r="C146" s="21" t="s">
        <v>24</v>
      </c>
      <c r="D146" s="30">
        <v>210</v>
      </c>
      <c r="E146" s="31"/>
      <c r="F146" s="37">
        <f t="shared" ref="F146:F152" si="10">+E146*D146</f>
        <v>0</v>
      </c>
    </row>
    <row r="147" spans="1:6" s="57" customFormat="1" ht="27" x14ac:dyDescent="0.2">
      <c r="A147" s="50">
        <f t="shared" si="8"/>
        <v>115</v>
      </c>
      <c r="B147" s="38" t="s">
        <v>188</v>
      </c>
      <c r="C147" s="21" t="s">
        <v>24</v>
      </c>
      <c r="D147" s="30">
        <v>60</v>
      </c>
      <c r="E147" s="31"/>
      <c r="F147" s="37">
        <f t="shared" si="10"/>
        <v>0</v>
      </c>
    </row>
    <row r="148" spans="1:6" s="57" customFormat="1" ht="27" x14ac:dyDescent="0.2">
      <c r="A148" s="50">
        <f t="shared" si="8"/>
        <v>116</v>
      </c>
      <c r="B148" s="38" t="s">
        <v>194</v>
      </c>
      <c r="C148" s="21" t="s">
        <v>24</v>
      </c>
      <c r="D148" s="30">
        <v>20</v>
      </c>
      <c r="E148" s="31"/>
      <c r="F148" s="37">
        <f t="shared" si="10"/>
        <v>0</v>
      </c>
    </row>
    <row r="149" spans="1:6" s="57" customFormat="1" ht="27" x14ac:dyDescent="0.2">
      <c r="A149" s="50">
        <f t="shared" si="8"/>
        <v>117</v>
      </c>
      <c r="B149" s="38" t="s">
        <v>190</v>
      </c>
      <c r="C149" s="21" t="s">
        <v>24</v>
      </c>
      <c r="D149" s="30">
        <v>869</v>
      </c>
      <c r="E149" s="31"/>
      <c r="F149" s="37">
        <f t="shared" si="10"/>
        <v>0</v>
      </c>
    </row>
    <row r="150" spans="1:6" s="57" customFormat="1" ht="27" x14ac:dyDescent="0.2">
      <c r="A150" s="50">
        <f t="shared" si="8"/>
        <v>118</v>
      </c>
      <c r="B150" s="38" t="s">
        <v>191</v>
      </c>
      <c r="C150" s="21" t="s">
        <v>24</v>
      </c>
      <c r="D150" s="30">
        <v>139</v>
      </c>
      <c r="E150" s="31"/>
      <c r="F150" s="37">
        <f t="shared" si="10"/>
        <v>0</v>
      </c>
    </row>
    <row r="151" spans="1:6" s="57" customFormat="1" ht="27" x14ac:dyDescent="0.2">
      <c r="A151" s="50">
        <f t="shared" si="8"/>
        <v>119</v>
      </c>
      <c r="B151" s="38" t="s">
        <v>192</v>
      </c>
      <c r="C151" s="21" t="s">
        <v>24</v>
      </c>
      <c r="D151" s="30">
        <v>48</v>
      </c>
      <c r="E151" s="31"/>
      <c r="F151" s="37">
        <f t="shared" si="10"/>
        <v>0</v>
      </c>
    </row>
    <row r="152" spans="1:6" s="57" customFormat="1" ht="27" x14ac:dyDescent="0.2">
      <c r="A152" s="50">
        <f t="shared" si="8"/>
        <v>120</v>
      </c>
      <c r="B152" s="38" t="s">
        <v>193</v>
      </c>
      <c r="C152" s="21" t="s">
        <v>24</v>
      </c>
      <c r="D152" s="30">
        <v>27</v>
      </c>
      <c r="E152" s="31"/>
      <c r="F152" s="37">
        <f t="shared" si="10"/>
        <v>0</v>
      </c>
    </row>
    <row r="153" spans="1:6" s="57" customFormat="1" x14ac:dyDescent="0.2">
      <c r="A153" s="51"/>
      <c r="B153" s="15" t="s">
        <v>71</v>
      </c>
      <c r="C153" s="16"/>
      <c r="D153" s="16"/>
      <c r="E153" s="66"/>
      <c r="F153" s="93">
        <f>SUM(F93:F152)</f>
        <v>0</v>
      </c>
    </row>
    <row r="154" spans="1:6" s="57" customFormat="1" x14ac:dyDescent="0.2">
      <c r="A154" s="58" t="s">
        <v>239</v>
      </c>
      <c r="B154" s="82" t="s">
        <v>271</v>
      </c>
      <c r="C154" s="16"/>
      <c r="D154" s="16"/>
      <c r="E154" s="66"/>
      <c r="F154" s="16"/>
    </row>
    <row r="155" spans="1:6" s="57" customFormat="1" x14ac:dyDescent="0.2">
      <c r="A155" s="42" t="s">
        <v>240</v>
      </c>
      <c r="B155" s="43" t="s">
        <v>211</v>
      </c>
      <c r="C155" s="19"/>
      <c r="D155" s="19"/>
      <c r="E155" s="67"/>
      <c r="F155" s="19"/>
    </row>
    <row r="156" spans="1:6" s="57" customFormat="1" ht="45" x14ac:dyDescent="0.2">
      <c r="A156" s="49">
        <f>+A152+1</f>
        <v>121</v>
      </c>
      <c r="B156" s="38" t="s">
        <v>108</v>
      </c>
      <c r="C156" s="21" t="s">
        <v>36</v>
      </c>
      <c r="D156" s="30">
        <f>853.82+580.21</f>
        <v>1434.0300000000002</v>
      </c>
      <c r="E156" s="31"/>
      <c r="F156" s="37">
        <f t="shared" ref="F156:F178" si="11">+E156*D156</f>
        <v>0</v>
      </c>
    </row>
    <row r="157" spans="1:6" s="57" customFormat="1" ht="45" x14ac:dyDescent="0.2">
      <c r="A157" s="49">
        <f>+A156+1</f>
        <v>122</v>
      </c>
      <c r="B157" s="38" t="s">
        <v>412</v>
      </c>
      <c r="C157" s="21" t="s">
        <v>36</v>
      </c>
      <c r="D157" s="30">
        <v>563.20000000000005</v>
      </c>
      <c r="E157" s="31"/>
      <c r="F157" s="37">
        <f t="shared" si="11"/>
        <v>0</v>
      </c>
    </row>
    <row r="158" spans="1:6" s="57" customFormat="1" ht="54" x14ac:dyDescent="0.2">
      <c r="A158" s="49">
        <f>+A157+1</f>
        <v>123</v>
      </c>
      <c r="B158" s="38" t="s">
        <v>390</v>
      </c>
      <c r="C158" s="21" t="s">
        <v>19</v>
      </c>
      <c r="D158" s="30">
        <f>853.82+580.21</f>
        <v>1434.0300000000002</v>
      </c>
      <c r="E158" s="31"/>
      <c r="F158" s="37">
        <f t="shared" si="11"/>
        <v>0</v>
      </c>
    </row>
    <row r="159" spans="1:6" s="57" customFormat="1" ht="45" x14ac:dyDescent="0.2">
      <c r="A159" s="49">
        <f>+A158+1</f>
        <v>124</v>
      </c>
      <c r="B159" s="38" t="s">
        <v>391</v>
      </c>
      <c r="C159" s="21" t="s">
        <v>24</v>
      </c>
      <c r="D159" s="27">
        <f>89+121.44</f>
        <v>210.44</v>
      </c>
      <c r="E159" s="31"/>
      <c r="F159" s="37">
        <f t="shared" si="11"/>
        <v>0</v>
      </c>
    </row>
    <row r="160" spans="1:6" s="57" customFormat="1" ht="90" x14ac:dyDescent="0.2">
      <c r="A160" s="49">
        <f t="shared" ref="A160:A197" si="12">+A159+1</f>
        <v>125</v>
      </c>
      <c r="B160" s="41" t="s">
        <v>109</v>
      </c>
      <c r="C160" s="21" t="s">
        <v>36</v>
      </c>
      <c r="D160" s="30">
        <f>854+580.21</f>
        <v>1434.21</v>
      </c>
      <c r="E160" s="71"/>
      <c r="F160" s="37">
        <f t="shared" si="11"/>
        <v>0</v>
      </c>
    </row>
    <row r="161" spans="1:6" s="57" customFormat="1" ht="63" x14ac:dyDescent="0.2">
      <c r="A161" s="49">
        <f t="shared" si="12"/>
        <v>126</v>
      </c>
      <c r="B161" s="38" t="s">
        <v>207</v>
      </c>
      <c r="C161" s="21" t="s">
        <v>31</v>
      </c>
      <c r="D161" s="30">
        <v>1</v>
      </c>
      <c r="E161" s="31"/>
      <c r="F161" s="37">
        <f t="shared" si="11"/>
        <v>0</v>
      </c>
    </row>
    <row r="162" spans="1:6" s="57" customFormat="1" ht="63" x14ac:dyDescent="0.2">
      <c r="A162" s="49">
        <f t="shared" si="12"/>
        <v>127</v>
      </c>
      <c r="B162" s="38" t="s">
        <v>206</v>
      </c>
      <c r="C162" s="21" t="s">
        <v>31</v>
      </c>
      <c r="D162" s="30">
        <v>1</v>
      </c>
      <c r="E162" s="31"/>
      <c r="F162" s="37">
        <f t="shared" si="11"/>
        <v>0</v>
      </c>
    </row>
    <row r="163" spans="1:6" s="57" customFormat="1" ht="54" x14ac:dyDescent="0.2">
      <c r="A163" s="49">
        <f t="shared" si="12"/>
        <v>128</v>
      </c>
      <c r="B163" s="38" t="s">
        <v>205</v>
      </c>
      <c r="C163" s="21" t="s">
        <v>31</v>
      </c>
      <c r="D163" s="30">
        <v>1</v>
      </c>
      <c r="E163" s="31"/>
      <c r="F163" s="37">
        <f t="shared" si="11"/>
        <v>0</v>
      </c>
    </row>
    <row r="164" spans="1:6" s="57" customFormat="1" ht="54" x14ac:dyDescent="0.2">
      <c r="A164" s="49">
        <f t="shared" si="12"/>
        <v>129</v>
      </c>
      <c r="B164" s="38" t="s">
        <v>208</v>
      </c>
      <c r="C164" s="21" t="s">
        <v>31</v>
      </c>
      <c r="D164" s="30">
        <v>1</v>
      </c>
      <c r="E164" s="31"/>
      <c r="F164" s="37">
        <f t="shared" si="11"/>
        <v>0</v>
      </c>
    </row>
    <row r="165" spans="1:6" s="57" customFormat="1" ht="63" x14ac:dyDescent="0.2">
      <c r="A165" s="49">
        <f t="shared" si="12"/>
        <v>130</v>
      </c>
      <c r="B165" s="38" t="s">
        <v>199</v>
      </c>
      <c r="C165" s="21" t="s">
        <v>31</v>
      </c>
      <c r="D165" s="30">
        <v>1</v>
      </c>
      <c r="E165" s="31"/>
      <c r="F165" s="37">
        <f t="shared" si="11"/>
        <v>0</v>
      </c>
    </row>
    <row r="166" spans="1:6" s="57" customFormat="1" ht="81" x14ac:dyDescent="0.2">
      <c r="A166" s="49">
        <f t="shared" si="12"/>
        <v>131</v>
      </c>
      <c r="B166" s="38" t="s">
        <v>186</v>
      </c>
      <c r="C166" s="21" t="s">
        <v>19</v>
      </c>
      <c r="D166" s="30">
        <v>85</v>
      </c>
      <c r="E166" s="28"/>
      <c r="F166" s="37">
        <f t="shared" si="11"/>
        <v>0</v>
      </c>
    </row>
    <row r="167" spans="1:6" s="57" customFormat="1" ht="72" x14ac:dyDescent="0.2">
      <c r="A167" s="49">
        <f t="shared" si="12"/>
        <v>132</v>
      </c>
      <c r="B167" s="38" t="s">
        <v>101</v>
      </c>
      <c r="C167" s="21" t="s">
        <v>19</v>
      </c>
      <c r="D167" s="30">
        <f>47+35</f>
        <v>82</v>
      </c>
      <c r="E167" s="28"/>
      <c r="F167" s="37">
        <f t="shared" si="11"/>
        <v>0</v>
      </c>
    </row>
    <row r="168" spans="1:6" s="57" customFormat="1" ht="63" x14ac:dyDescent="0.2">
      <c r="A168" s="49">
        <f t="shared" si="12"/>
        <v>133</v>
      </c>
      <c r="B168" s="40" t="s">
        <v>28</v>
      </c>
      <c r="C168" s="21" t="s">
        <v>19</v>
      </c>
      <c r="D168" s="30">
        <v>21</v>
      </c>
      <c r="E168" s="28"/>
      <c r="F168" s="37">
        <f t="shared" si="11"/>
        <v>0</v>
      </c>
    </row>
    <row r="169" spans="1:6" s="57" customFormat="1" ht="36" x14ac:dyDescent="0.2">
      <c r="A169" s="49">
        <f t="shared" si="12"/>
        <v>134</v>
      </c>
      <c r="B169" s="38" t="s">
        <v>102</v>
      </c>
      <c r="C169" s="21" t="s">
        <v>19</v>
      </c>
      <c r="D169" s="30">
        <v>66</v>
      </c>
      <c r="E169" s="28"/>
      <c r="F169" s="37">
        <f t="shared" si="11"/>
        <v>0</v>
      </c>
    </row>
    <row r="170" spans="1:6" s="57" customFormat="1" ht="36" x14ac:dyDescent="0.2">
      <c r="A170" s="49">
        <f t="shared" si="12"/>
        <v>135</v>
      </c>
      <c r="B170" s="38" t="s">
        <v>202</v>
      </c>
      <c r="C170" s="21" t="s">
        <v>19</v>
      </c>
      <c r="D170" s="30">
        <v>33.5</v>
      </c>
      <c r="E170" s="28"/>
      <c r="F170" s="37">
        <f t="shared" si="11"/>
        <v>0</v>
      </c>
    </row>
    <row r="171" spans="1:6" s="57" customFormat="1" ht="36" x14ac:dyDescent="0.2">
      <c r="A171" s="49">
        <f t="shared" si="12"/>
        <v>136</v>
      </c>
      <c r="B171" s="38" t="s">
        <v>29</v>
      </c>
      <c r="C171" s="21" t="s">
        <v>22</v>
      </c>
      <c r="D171" s="30">
        <v>35</v>
      </c>
      <c r="E171" s="28"/>
      <c r="F171" s="37">
        <f t="shared" si="11"/>
        <v>0</v>
      </c>
    </row>
    <row r="172" spans="1:6" s="57" customFormat="1" ht="45" x14ac:dyDescent="0.2">
      <c r="A172" s="49">
        <f t="shared" si="12"/>
        <v>137</v>
      </c>
      <c r="B172" s="38" t="s">
        <v>204</v>
      </c>
      <c r="C172" s="21" t="s">
        <v>22</v>
      </c>
      <c r="D172" s="30">
        <v>15</v>
      </c>
      <c r="E172" s="28"/>
      <c r="F172" s="37">
        <f t="shared" si="11"/>
        <v>0</v>
      </c>
    </row>
    <row r="173" spans="1:6" s="57" customFormat="1" ht="45" x14ac:dyDescent="0.2">
      <c r="A173" s="49">
        <f t="shared" si="12"/>
        <v>138</v>
      </c>
      <c r="B173" s="38" t="s">
        <v>104</v>
      </c>
      <c r="C173" s="21" t="s">
        <v>24</v>
      </c>
      <c r="D173" s="30">
        <f>11*3.2</f>
        <v>35.200000000000003</v>
      </c>
      <c r="E173" s="28"/>
      <c r="F173" s="37">
        <f t="shared" si="11"/>
        <v>0</v>
      </c>
    </row>
    <row r="174" spans="1:6" s="57" customFormat="1" ht="45" x14ac:dyDescent="0.2">
      <c r="A174" s="49">
        <f t="shared" si="12"/>
        <v>139</v>
      </c>
      <c r="B174" s="38" t="s">
        <v>203</v>
      </c>
      <c r="C174" s="21" t="s">
        <v>24</v>
      </c>
      <c r="D174" s="30">
        <v>30</v>
      </c>
      <c r="E174" s="28"/>
      <c r="F174" s="37">
        <f t="shared" si="11"/>
        <v>0</v>
      </c>
    </row>
    <row r="175" spans="1:6" s="57" customFormat="1" ht="45" x14ac:dyDescent="0.2">
      <c r="A175" s="49">
        <f t="shared" si="12"/>
        <v>140</v>
      </c>
      <c r="B175" s="20" t="s">
        <v>39</v>
      </c>
      <c r="C175" s="21" t="s">
        <v>36</v>
      </c>
      <c r="D175" s="30">
        <v>65</v>
      </c>
      <c r="E175" s="28"/>
      <c r="F175" s="37">
        <f t="shared" si="11"/>
        <v>0</v>
      </c>
    </row>
    <row r="176" spans="1:6" s="57" customFormat="1" ht="45" x14ac:dyDescent="0.2">
      <c r="A176" s="49">
        <f>+A175+1</f>
        <v>141</v>
      </c>
      <c r="B176" s="38" t="s">
        <v>103</v>
      </c>
      <c r="C176" s="21" t="s">
        <v>24</v>
      </c>
      <c r="D176" s="30">
        <v>88.2</v>
      </c>
      <c r="E176" s="28"/>
      <c r="F176" s="37">
        <f t="shared" si="11"/>
        <v>0</v>
      </c>
    </row>
    <row r="177" spans="1:6" s="57" customFormat="1" ht="36" x14ac:dyDescent="0.2">
      <c r="A177" s="49">
        <f>+A176+1</f>
        <v>142</v>
      </c>
      <c r="B177" s="38" t="s">
        <v>246</v>
      </c>
      <c r="C177" s="21" t="s">
        <v>36</v>
      </c>
      <c r="D177" s="30">
        <f>448+35</f>
        <v>483</v>
      </c>
      <c r="E177" s="28"/>
      <c r="F177" s="37">
        <f t="shared" ref="F177" si="13">+E177*D177</f>
        <v>0</v>
      </c>
    </row>
    <row r="178" spans="1:6" s="57" customFormat="1" ht="36" x14ac:dyDescent="0.2">
      <c r="A178" s="49">
        <f>+A177+1</f>
        <v>143</v>
      </c>
      <c r="B178" s="38" t="s">
        <v>413</v>
      </c>
      <c r="C178" s="21" t="s">
        <v>43</v>
      </c>
      <c r="D178" s="30">
        <v>9</v>
      </c>
      <c r="E178" s="28"/>
      <c r="F178" s="37">
        <f t="shared" si="11"/>
        <v>0</v>
      </c>
    </row>
    <row r="179" spans="1:6" s="57" customFormat="1" x14ac:dyDescent="0.2">
      <c r="A179" s="42" t="s">
        <v>241</v>
      </c>
      <c r="B179" s="43" t="s">
        <v>209</v>
      </c>
      <c r="C179" s="19"/>
      <c r="D179" s="19"/>
      <c r="E179" s="67"/>
      <c r="F179" s="19"/>
    </row>
    <row r="180" spans="1:6" s="57" customFormat="1" ht="54" x14ac:dyDescent="0.2">
      <c r="A180" s="49">
        <f>+A178+1</f>
        <v>144</v>
      </c>
      <c r="B180" s="38" t="s">
        <v>110</v>
      </c>
      <c r="C180" s="21" t="s">
        <v>22</v>
      </c>
      <c r="D180" s="30">
        <v>88.2</v>
      </c>
      <c r="E180" s="31"/>
      <c r="F180" s="37">
        <f t="shared" ref="F180:F197" si="14">+E180*D180</f>
        <v>0</v>
      </c>
    </row>
    <row r="181" spans="1:6" s="57" customFormat="1" ht="90" x14ac:dyDescent="0.2">
      <c r="A181" s="49">
        <f t="shared" si="12"/>
        <v>145</v>
      </c>
      <c r="B181" s="38" t="s">
        <v>72</v>
      </c>
      <c r="C181" s="21" t="s">
        <v>22</v>
      </c>
      <c r="D181" s="30">
        <v>86.5</v>
      </c>
      <c r="E181" s="31"/>
      <c r="F181" s="37">
        <f t="shared" si="14"/>
        <v>0</v>
      </c>
    </row>
    <row r="182" spans="1:6" s="57" customFormat="1" ht="27" x14ac:dyDescent="0.2">
      <c r="A182" s="49">
        <f t="shared" si="12"/>
        <v>146</v>
      </c>
      <c r="B182" s="38" t="s">
        <v>105</v>
      </c>
      <c r="C182" s="21" t="s">
        <v>31</v>
      </c>
      <c r="D182" s="30">
        <v>11</v>
      </c>
      <c r="E182" s="31"/>
      <c r="F182" s="37">
        <f t="shared" si="14"/>
        <v>0</v>
      </c>
    </row>
    <row r="183" spans="1:6" s="57" customFormat="1" ht="27" x14ac:dyDescent="0.2">
      <c r="A183" s="49">
        <f t="shared" si="12"/>
        <v>147</v>
      </c>
      <c r="B183" s="38" t="s">
        <v>106</v>
      </c>
      <c r="C183" s="21" t="s">
        <v>43</v>
      </c>
      <c r="D183" s="30">
        <v>4</v>
      </c>
      <c r="E183" s="31"/>
      <c r="F183" s="37">
        <f t="shared" si="14"/>
        <v>0</v>
      </c>
    </row>
    <row r="184" spans="1:6" s="57" customFormat="1" x14ac:dyDescent="0.2">
      <c r="A184" s="49">
        <f t="shared" si="12"/>
        <v>148</v>
      </c>
      <c r="B184" s="38" t="s">
        <v>107</v>
      </c>
      <c r="C184" s="22" t="s">
        <v>31</v>
      </c>
      <c r="D184" s="35">
        <v>15</v>
      </c>
      <c r="E184" s="70"/>
      <c r="F184" s="37">
        <f t="shared" si="14"/>
        <v>0</v>
      </c>
    </row>
    <row r="185" spans="1:6" s="57" customFormat="1" ht="36" x14ac:dyDescent="0.2">
      <c r="A185" s="49">
        <f t="shared" si="12"/>
        <v>149</v>
      </c>
      <c r="B185" s="38" t="s">
        <v>92</v>
      </c>
      <c r="C185" s="21" t="s">
        <v>91</v>
      </c>
      <c r="D185" s="30">
        <v>13</v>
      </c>
      <c r="E185" s="31"/>
      <c r="F185" s="37">
        <f t="shared" si="14"/>
        <v>0</v>
      </c>
    </row>
    <row r="186" spans="1:6" s="57" customFormat="1" ht="36" x14ac:dyDescent="0.2">
      <c r="A186" s="49">
        <f t="shared" si="12"/>
        <v>150</v>
      </c>
      <c r="B186" s="38" t="s">
        <v>93</v>
      </c>
      <c r="C186" s="21" t="s">
        <v>91</v>
      </c>
      <c r="D186" s="30">
        <v>9</v>
      </c>
      <c r="E186" s="31"/>
      <c r="F186" s="37">
        <f t="shared" si="14"/>
        <v>0</v>
      </c>
    </row>
    <row r="187" spans="1:6" s="57" customFormat="1" ht="36" x14ac:dyDescent="0.2">
      <c r="A187" s="49">
        <f t="shared" si="12"/>
        <v>151</v>
      </c>
      <c r="B187" s="40" t="s">
        <v>46</v>
      </c>
      <c r="C187" s="21" t="s">
        <v>45</v>
      </c>
      <c r="D187" s="30">
        <v>4</v>
      </c>
      <c r="E187" s="31"/>
      <c r="F187" s="37">
        <f t="shared" si="14"/>
        <v>0</v>
      </c>
    </row>
    <row r="188" spans="1:6" s="57" customFormat="1" ht="54" x14ac:dyDescent="0.2">
      <c r="A188" s="49">
        <f t="shared" si="12"/>
        <v>152</v>
      </c>
      <c r="B188" s="38" t="s">
        <v>47</v>
      </c>
      <c r="C188" s="21" t="s">
        <v>31</v>
      </c>
      <c r="D188" s="30">
        <v>1</v>
      </c>
      <c r="E188" s="31"/>
      <c r="F188" s="37">
        <f t="shared" si="14"/>
        <v>0</v>
      </c>
    </row>
    <row r="189" spans="1:6" s="57" customFormat="1" ht="54" x14ac:dyDescent="0.2">
      <c r="A189" s="49">
        <f t="shared" si="12"/>
        <v>153</v>
      </c>
      <c r="B189" s="38" t="s">
        <v>48</v>
      </c>
      <c r="C189" s="21" t="s">
        <v>31</v>
      </c>
      <c r="D189" s="30">
        <v>4</v>
      </c>
      <c r="E189" s="31"/>
      <c r="F189" s="37">
        <f t="shared" si="14"/>
        <v>0</v>
      </c>
    </row>
    <row r="190" spans="1:6" s="57" customFormat="1" ht="54" x14ac:dyDescent="0.2">
      <c r="A190" s="49">
        <f t="shared" si="12"/>
        <v>154</v>
      </c>
      <c r="B190" s="40" t="s">
        <v>49</v>
      </c>
      <c r="C190" s="21" t="s">
        <v>31</v>
      </c>
      <c r="D190" s="30">
        <v>4</v>
      </c>
      <c r="E190" s="31"/>
      <c r="F190" s="37">
        <f t="shared" si="14"/>
        <v>0</v>
      </c>
    </row>
    <row r="191" spans="1:6" s="57" customFormat="1" ht="54" x14ac:dyDescent="0.2">
      <c r="A191" s="49">
        <f t="shared" si="12"/>
        <v>155</v>
      </c>
      <c r="B191" s="38" t="s">
        <v>50</v>
      </c>
      <c r="C191" s="21" t="s">
        <v>31</v>
      </c>
      <c r="D191" s="30">
        <v>4</v>
      </c>
      <c r="E191" s="31"/>
      <c r="F191" s="37">
        <f t="shared" si="14"/>
        <v>0</v>
      </c>
    </row>
    <row r="192" spans="1:6" s="57" customFormat="1" ht="45" x14ac:dyDescent="0.2">
      <c r="A192" s="49">
        <f t="shared" si="12"/>
        <v>156</v>
      </c>
      <c r="B192" s="40" t="s">
        <v>51</v>
      </c>
      <c r="C192" s="21" t="s">
        <v>31</v>
      </c>
      <c r="D192" s="30">
        <v>4</v>
      </c>
      <c r="E192" s="31"/>
      <c r="F192" s="37">
        <f t="shared" si="14"/>
        <v>0</v>
      </c>
    </row>
    <row r="193" spans="1:6" s="57" customFormat="1" ht="45" x14ac:dyDescent="0.2">
      <c r="A193" s="49">
        <f t="shared" si="12"/>
        <v>157</v>
      </c>
      <c r="B193" s="38" t="s">
        <v>52</v>
      </c>
      <c r="C193" s="21" t="s">
        <v>31</v>
      </c>
      <c r="D193" s="30">
        <v>2</v>
      </c>
      <c r="E193" s="31"/>
      <c r="F193" s="37">
        <f t="shared" si="14"/>
        <v>0</v>
      </c>
    </row>
    <row r="194" spans="1:6" s="57" customFormat="1" ht="27" x14ac:dyDescent="0.2">
      <c r="A194" s="49">
        <f t="shared" si="12"/>
        <v>158</v>
      </c>
      <c r="B194" s="38" t="s">
        <v>53</v>
      </c>
      <c r="C194" s="21" t="s">
        <v>54</v>
      </c>
      <c r="D194" s="30">
        <v>2</v>
      </c>
      <c r="E194" s="31"/>
      <c r="F194" s="37">
        <f t="shared" si="14"/>
        <v>0</v>
      </c>
    </row>
    <row r="195" spans="1:6" s="57" customFormat="1" ht="63" x14ac:dyDescent="0.2">
      <c r="A195" s="49">
        <f t="shared" si="12"/>
        <v>159</v>
      </c>
      <c r="B195" s="38" t="s">
        <v>55</v>
      </c>
      <c r="C195" s="21" t="s">
        <v>19</v>
      </c>
      <c r="D195" s="30">
        <v>20.75</v>
      </c>
      <c r="E195" s="31"/>
      <c r="F195" s="37">
        <f t="shared" si="14"/>
        <v>0</v>
      </c>
    </row>
    <row r="196" spans="1:6" s="57" customFormat="1" ht="36" x14ac:dyDescent="0.2">
      <c r="A196" s="49">
        <f t="shared" si="12"/>
        <v>160</v>
      </c>
      <c r="B196" s="38" t="s">
        <v>196</v>
      </c>
      <c r="C196" s="21" t="s">
        <v>43</v>
      </c>
      <c r="D196" s="30">
        <v>2</v>
      </c>
      <c r="E196" s="31"/>
      <c r="F196" s="37">
        <f t="shared" si="14"/>
        <v>0</v>
      </c>
    </row>
    <row r="197" spans="1:6" s="57" customFormat="1" ht="27" x14ac:dyDescent="0.2">
      <c r="A197" s="49">
        <f t="shared" si="12"/>
        <v>161</v>
      </c>
      <c r="B197" s="38" t="s">
        <v>197</v>
      </c>
      <c r="C197" s="21" t="s">
        <v>43</v>
      </c>
      <c r="D197" s="30">
        <v>2</v>
      </c>
      <c r="E197" s="31"/>
      <c r="F197" s="37">
        <f t="shared" si="14"/>
        <v>0</v>
      </c>
    </row>
    <row r="198" spans="1:6" s="57" customFormat="1" x14ac:dyDescent="0.2">
      <c r="A198" s="51"/>
      <c r="B198" s="15" t="s">
        <v>73</v>
      </c>
      <c r="C198" s="16"/>
      <c r="D198" s="16"/>
      <c r="E198" s="66"/>
      <c r="F198" s="93">
        <f>SUM(F156:F197)</f>
        <v>0</v>
      </c>
    </row>
    <row r="199" spans="1:6" s="57" customFormat="1" x14ac:dyDescent="0.2">
      <c r="A199" s="58" t="s">
        <v>242</v>
      </c>
      <c r="B199" s="15" t="s">
        <v>74</v>
      </c>
      <c r="C199" s="16"/>
      <c r="D199" s="16"/>
      <c r="E199" s="66"/>
      <c r="F199" s="16"/>
    </row>
    <row r="200" spans="1:6" s="57" customFormat="1" ht="45" x14ac:dyDescent="0.2">
      <c r="A200" s="49">
        <f>+A197+1</f>
        <v>162</v>
      </c>
      <c r="B200" s="38" t="s">
        <v>200</v>
      </c>
      <c r="C200" s="21" t="s">
        <v>31</v>
      </c>
      <c r="D200" s="30">
        <v>5</v>
      </c>
      <c r="E200" s="31"/>
      <c r="F200" s="37">
        <f t="shared" ref="F200:F217" si="15">+E200*D200</f>
        <v>0</v>
      </c>
    </row>
    <row r="201" spans="1:6" s="57" customFormat="1" ht="45" x14ac:dyDescent="0.2">
      <c r="A201" s="49">
        <f>+A200+1</f>
        <v>163</v>
      </c>
      <c r="B201" s="38" t="s">
        <v>201</v>
      </c>
      <c r="C201" s="21" t="s">
        <v>31</v>
      </c>
      <c r="D201" s="30">
        <v>14</v>
      </c>
      <c r="E201" s="31"/>
      <c r="F201" s="37">
        <f t="shared" si="15"/>
        <v>0</v>
      </c>
    </row>
    <row r="202" spans="1:6" s="57" customFormat="1" ht="45" x14ac:dyDescent="0.2">
      <c r="A202" s="49">
        <f t="shared" ref="A202:A217" si="16">+A201+1</f>
        <v>164</v>
      </c>
      <c r="B202" s="38" t="s">
        <v>75</v>
      </c>
      <c r="C202" s="21" t="s">
        <v>31</v>
      </c>
      <c r="D202" s="30">
        <v>1</v>
      </c>
      <c r="E202" s="31"/>
      <c r="F202" s="37">
        <f t="shared" si="15"/>
        <v>0</v>
      </c>
    </row>
    <row r="203" spans="1:6" s="57" customFormat="1" ht="45" x14ac:dyDescent="0.2">
      <c r="A203" s="49">
        <f t="shared" si="16"/>
        <v>165</v>
      </c>
      <c r="B203" s="38" t="s">
        <v>76</v>
      </c>
      <c r="C203" s="21" t="s">
        <v>31</v>
      </c>
      <c r="D203" s="30">
        <v>2</v>
      </c>
      <c r="E203" s="31"/>
      <c r="F203" s="37">
        <f t="shared" si="15"/>
        <v>0</v>
      </c>
    </row>
    <row r="204" spans="1:6" s="57" customFormat="1" ht="54" x14ac:dyDescent="0.2">
      <c r="A204" s="49">
        <f t="shared" si="16"/>
        <v>166</v>
      </c>
      <c r="B204" s="38" t="s">
        <v>411</v>
      </c>
      <c r="C204" s="21" t="s">
        <v>19</v>
      </c>
      <c r="D204" s="31">
        <v>1524.45</v>
      </c>
      <c r="E204" s="31"/>
      <c r="F204" s="37">
        <f t="shared" si="15"/>
        <v>0</v>
      </c>
    </row>
    <row r="205" spans="1:6" s="57" customFormat="1" ht="36" x14ac:dyDescent="0.2">
      <c r="A205" s="49">
        <f t="shared" si="16"/>
        <v>167</v>
      </c>
      <c r="B205" s="38" t="s">
        <v>245</v>
      </c>
      <c r="C205" s="21" t="s">
        <v>24</v>
      </c>
      <c r="D205" s="30">
        <v>88</v>
      </c>
      <c r="E205" s="31"/>
      <c r="F205" s="37">
        <f t="shared" si="15"/>
        <v>0</v>
      </c>
    </row>
    <row r="206" spans="1:6" s="57" customFormat="1" ht="27" x14ac:dyDescent="0.2">
      <c r="A206" s="49">
        <f t="shared" si="16"/>
        <v>168</v>
      </c>
      <c r="B206" s="38" t="s">
        <v>77</v>
      </c>
      <c r="C206" s="21" t="s">
        <v>31</v>
      </c>
      <c r="D206" s="30">
        <v>2</v>
      </c>
      <c r="E206" s="31"/>
      <c r="F206" s="37">
        <f t="shared" si="15"/>
        <v>0</v>
      </c>
    </row>
    <row r="207" spans="1:6" s="57" customFormat="1" ht="27" x14ac:dyDescent="0.2">
      <c r="A207" s="49">
        <f t="shared" si="16"/>
        <v>169</v>
      </c>
      <c r="B207" s="38" t="s">
        <v>78</v>
      </c>
      <c r="C207" s="21" t="s">
        <v>43</v>
      </c>
      <c r="D207" s="30">
        <v>1</v>
      </c>
      <c r="E207" s="31"/>
      <c r="F207" s="37">
        <f t="shared" si="15"/>
        <v>0</v>
      </c>
    </row>
    <row r="208" spans="1:6" s="57" customFormat="1" ht="189" x14ac:dyDescent="0.2">
      <c r="A208" s="49">
        <f t="shared" si="16"/>
        <v>170</v>
      </c>
      <c r="B208" s="38" t="s">
        <v>212</v>
      </c>
      <c r="C208" s="21" t="s">
        <v>19</v>
      </c>
      <c r="D208" s="30">
        <v>436.42</v>
      </c>
      <c r="E208" s="31"/>
      <c r="F208" s="37">
        <f t="shared" si="15"/>
        <v>0</v>
      </c>
    </row>
    <row r="209" spans="1:6" s="57" customFormat="1" ht="36" x14ac:dyDescent="0.2">
      <c r="A209" s="49">
        <f t="shared" si="16"/>
        <v>171</v>
      </c>
      <c r="B209" s="38" t="s">
        <v>79</v>
      </c>
      <c r="C209" s="21" t="s">
        <v>31</v>
      </c>
      <c r="D209" s="30">
        <v>10</v>
      </c>
      <c r="E209" s="31"/>
      <c r="F209" s="37">
        <f t="shared" si="15"/>
        <v>0</v>
      </c>
    </row>
    <row r="210" spans="1:6" s="57" customFormat="1" ht="54" x14ac:dyDescent="0.2">
      <c r="A210" s="49">
        <f t="shared" si="16"/>
        <v>172</v>
      </c>
      <c r="B210" s="38" t="s">
        <v>80</v>
      </c>
      <c r="C210" s="21" t="s">
        <v>31</v>
      </c>
      <c r="D210" s="30">
        <v>6</v>
      </c>
      <c r="E210" s="31"/>
      <c r="F210" s="37">
        <f t="shared" si="15"/>
        <v>0</v>
      </c>
    </row>
    <row r="211" spans="1:6" s="57" customFormat="1" ht="54" x14ac:dyDescent="0.2">
      <c r="A211" s="76">
        <f t="shared" si="16"/>
        <v>173</v>
      </c>
      <c r="B211" s="77" t="s">
        <v>81</v>
      </c>
      <c r="C211" s="78" t="s">
        <v>31</v>
      </c>
      <c r="D211" s="56">
        <v>2</v>
      </c>
      <c r="E211" s="31"/>
      <c r="F211" s="37">
        <f t="shared" si="15"/>
        <v>0</v>
      </c>
    </row>
    <row r="212" spans="1:6" s="57" customFormat="1" ht="63" x14ac:dyDescent="0.2">
      <c r="A212" s="49">
        <f>+A211+1</f>
        <v>174</v>
      </c>
      <c r="B212" s="38" t="s">
        <v>82</v>
      </c>
      <c r="C212" s="21" t="s">
        <v>89</v>
      </c>
      <c r="D212" s="30">
        <v>15.5</v>
      </c>
      <c r="E212" s="72"/>
      <c r="F212" s="37">
        <f t="shared" si="15"/>
        <v>0</v>
      </c>
    </row>
    <row r="213" spans="1:6" s="57" customFormat="1" ht="45" x14ac:dyDescent="0.2">
      <c r="A213" s="49">
        <f t="shared" si="16"/>
        <v>175</v>
      </c>
      <c r="B213" s="38" t="s">
        <v>185</v>
      </c>
      <c r="C213" s="21" t="s">
        <v>43</v>
      </c>
      <c r="D213" s="30">
        <v>56</v>
      </c>
      <c r="E213" s="72"/>
      <c r="F213" s="37">
        <f t="shared" si="15"/>
        <v>0</v>
      </c>
    </row>
    <row r="214" spans="1:6" s="57" customFormat="1" ht="54" x14ac:dyDescent="0.2">
      <c r="A214" s="49">
        <f t="shared" si="16"/>
        <v>176</v>
      </c>
      <c r="B214" s="38" t="s">
        <v>90</v>
      </c>
      <c r="C214" s="21" t="s">
        <v>36</v>
      </c>
      <c r="D214" s="30">
        <v>55</v>
      </c>
      <c r="E214" s="72"/>
      <c r="F214" s="37">
        <f t="shared" si="15"/>
        <v>0</v>
      </c>
    </row>
    <row r="215" spans="1:6" s="57" customFormat="1" ht="54" x14ac:dyDescent="0.2">
      <c r="A215" s="49">
        <f t="shared" si="16"/>
        <v>177</v>
      </c>
      <c r="B215" s="38" t="s">
        <v>248</v>
      </c>
      <c r="C215" s="21" t="s">
        <v>36</v>
      </c>
      <c r="D215" s="27">
        <v>130.5</v>
      </c>
      <c r="E215" s="31"/>
      <c r="F215" s="37">
        <f t="shared" si="15"/>
        <v>0</v>
      </c>
    </row>
    <row r="216" spans="1:6" s="57" customFormat="1" ht="45" x14ac:dyDescent="0.2">
      <c r="A216" s="49">
        <f t="shared" si="16"/>
        <v>178</v>
      </c>
      <c r="B216" s="38" t="s">
        <v>249</v>
      </c>
      <c r="C216" s="21" t="s">
        <v>24</v>
      </c>
      <c r="D216" s="27">
        <v>211.5</v>
      </c>
      <c r="E216" s="31"/>
      <c r="F216" s="37">
        <f t="shared" si="15"/>
        <v>0</v>
      </c>
    </row>
    <row r="217" spans="1:6" s="57" customFormat="1" ht="36" x14ac:dyDescent="0.2">
      <c r="A217" s="49">
        <f t="shared" si="16"/>
        <v>179</v>
      </c>
      <c r="B217" s="38" t="s">
        <v>250</v>
      </c>
      <c r="C217" s="21" t="s">
        <v>43</v>
      </c>
      <c r="D217" s="30">
        <v>2</v>
      </c>
      <c r="E217" s="31"/>
      <c r="F217" s="37">
        <f t="shared" si="15"/>
        <v>0</v>
      </c>
    </row>
    <row r="218" spans="1:6" s="57" customFormat="1" x14ac:dyDescent="0.2">
      <c r="A218" s="53"/>
      <c r="B218" s="23"/>
      <c r="C218" s="87"/>
      <c r="D218" s="87"/>
      <c r="E218" s="91"/>
      <c r="F218" s="87"/>
    </row>
    <row r="219" spans="1:6" s="57" customFormat="1" x14ac:dyDescent="0.2">
      <c r="A219" s="54"/>
      <c r="B219" s="90" t="s">
        <v>84</v>
      </c>
      <c r="C219" s="89"/>
      <c r="D219" s="89"/>
      <c r="E219" s="89"/>
      <c r="F219" s="89">
        <f>SUM(F200:F218)</f>
        <v>0</v>
      </c>
    </row>
    <row r="220" spans="1:6" s="57" customFormat="1" x14ac:dyDescent="0.2">
      <c r="A220" s="58" t="s">
        <v>244</v>
      </c>
      <c r="B220" s="15" t="s">
        <v>65</v>
      </c>
      <c r="C220" s="88"/>
      <c r="D220" s="88"/>
      <c r="E220" s="92"/>
      <c r="F220" s="88"/>
    </row>
    <row r="221" spans="1:6" s="57" customFormat="1" x14ac:dyDescent="0.2">
      <c r="A221" s="17" t="s">
        <v>210</v>
      </c>
      <c r="B221" s="18" t="s">
        <v>155</v>
      </c>
      <c r="C221" s="19"/>
      <c r="D221" s="19"/>
      <c r="E221" s="67"/>
      <c r="F221" s="19"/>
    </row>
    <row r="222" spans="1:6" s="57" customFormat="1" ht="27" x14ac:dyDescent="0.2">
      <c r="A222" s="79">
        <f>+A217+1</f>
        <v>180</v>
      </c>
      <c r="B222" s="96" t="s">
        <v>156</v>
      </c>
      <c r="C222" s="78" t="s">
        <v>43</v>
      </c>
      <c r="D222" s="56">
        <v>3</v>
      </c>
      <c r="E222" s="81"/>
      <c r="F222" s="37">
        <f t="shared" ref="F222:F231" si="17">+E222*D222</f>
        <v>0</v>
      </c>
    </row>
    <row r="223" spans="1:6" s="57" customFormat="1" ht="36" x14ac:dyDescent="0.2">
      <c r="A223" s="79">
        <f>+A222+1</f>
        <v>181</v>
      </c>
      <c r="B223" s="96" t="s">
        <v>382</v>
      </c>
      <c r="C223" s="78" t="s">
        <v>43</v>
      </c>
      <c r="D223" s="56">
        <v>4</v>
      </c>
      <c r="E223" s="81"/>
      <c r="F223" s="37">
        <f t="shared" si="17"/>
        <v>0</v>
      </c>
    </row>
    <row r="224" spans="1:6" s="57" customFormat="1" ht="36" x14ac:dyDescent="0.2">
      <c r="A224" s="79">
        <f t="shared" ref="A224:A279" si="18">+A223+1</f>
        <v>182</v>
      </c>
      <c r="B224" s="96" t="s">
        <v>381</v>
      </c>
      <c r="C224" s="78" t="s">
        <v>43</v>
      </c>
      <c r="D224" s="56">
        <v>8</v>
      </c>
      <c r="E224" s="81"/>
      <c r="F224" s="37">
        <f t="shared" si="17"/>
        <v>0</v>
      </c>
    </row>
    <row r="225" spans="1:6" s="57" customFormat="1" ht="27" x14ac:dyDescent="0.2">
      <c r="A225" s="79">
        <f t="shared" si="18"/>
        <v>183</v>
      </c>
      <c r="B225" s="96" t="s">
        <v>380</v>
      </c>
      <c r="C225" s="78" t="s">
        <v>43</v>
      </c>
      <c r="D225" s="56">
        <v>2</v>
      </c>
      <c r="E225" s="81"/>
      <c r="F225" s="37">
        <f t="shared" si="17"/>
        <v>0</v>
      </c>
    </row>
    <row r="226" spans="1:6" s="57" customFormat="1" ht="27" x14ac:dyDescent="0.2">
      <c r="A226" s="79">
        <f t="shared" si="18"/>
        <v>184</v>
      </c>
      <c r="B226" s="96" t="s">
        <v>157</v>
      </c>
      <c r="C226" s="78" t="s">
        <v>43</v>
      </c>
      <c r="D226" s="56">
        <v>8</v>
      </c>
      <c r="E226" s="81"/>
      <c r="F226" s="37">
        <f t="shared" si="17"/>
        <v>0</v>
      </c>
    </row>
    <row r="227" spans="1:6" s="57" customFormat="1" ht="36" x14ac:dyDescent="0.2">
      <c r="A227" s="79">
        <f t="shared" si="18"/>
        <v>185</v>
      </c>
      <c r="B227" s="96" t="s">
        <v>158</v>
      </c>
      <c r="C227" s="78" t="s">
        <v>43</v>
      </c>
      <c r="D227" s="56">
        <v>1</v>
      </c>
      <c r="E227" s="81"/>
      <c r="F227" s="37">
        <f t="shared" si="17"/>
        <v>0</v>
      </c>
    </row>
    <row r="228" spans="1:6" s="57" customFormat="1" ht="36" x14ac:dyDescent="0.2">
      <c r="A228" s="79">
        <f t="shared" si="18"/>
        <v>186</v>
      </c>
      <c r="B228" s="96" t="s">
        <v>159</v>
      </c>
      <c r="C228" s="78" t="s">
        <v>43</v>
      </c>
      <c r="D228" s="56">
        <v>2</v>
      </c>
      <c r="E228" s="81"/>
      <c r="F228" s="37">
        <f t="shared" si="17"/>
        <v>0</v>
      </c>
    </row>
    <row r="229" spans="1:6" s="57" customFormat="1" ht="27" x14ac:dyDescent="0.2">
      <c r="A229" s="79">
        <f t="shared" si="18"/>
        <v>187</v>
      </c>
      <c r="B229" s="96" t="s">
        <v>160</v>
      </c>
      <c r="C229" s="78" t="s">
        <v>43</v>
      </c>
      <c r="D229" s="56">
        <v>8</v>
      </c>
      <c r="E229" s="81"/>
      <c r="F229" s="37">
        <f t="shared" si="17"/>
        <v>0</v>
      </c>
    </row>
    <row r="230" spans="1:6" s="57" customFormat="1" ht="27" x14ac:dyDescent="0.2">
      <c r="A230" s="79">
        <f t="shared" si="18"/>
        <v>188</v>
      </c>
      <c r="B230" s="96" t="s">
        <v>161</v>
      </c>
      <c r="C230" s="78" t="s">
        <v>43</v>
      </c>
      <c r="D230" s="56">
        <v>1</v>
      </c>
      <c r="E230" s="81"/>
      <c r="F230" s="37">
        <f t="shared" si="17"/>
        <v>0</v>
      </c>
    </row>
    <row r="231" spans="1:6" s="57" customFormat="1" ht="63" x14ac:dyDescent="0.2">
      <c r="A231" s="79">
        <f t="shared" si="18"/>
        <v>189</v>
      </c>
      <c r="B231" s="96" t="s">
        <v>162</v>
      </c>
      <c r="C231" s="78" t="s">
        <v>83</v>
      </c>
      <c r="D231" s="56">
        <v>1</v>
      </c>
      <c r="E231" s="81"/>
      <c r="F231" s="37">
        <f t="shared" si="17"/>
        <v>0</v>
      </c>
    </row>
    <row r="232" spans="1:6" s="57" customFormat="1" x14ac:dyDescent="0.2">
      <c r="A232" s="17" t="s">
        <v>253</v>
      </c>
      <c r="B232" s="18" t="s">
        <v>163</v>
      </c>
      <c r="C232" s="18"/>
      <c r="D232" s="18"/>
      <c r="E232" s="75"/>
      <c r="F232" s="18"/>
    </row>
    <row r="233" spans="1:6" s="57" customFormat="1" ht="27" x14ac:dyDescent="0.2">
      <c r="A233" s="79">
        <f>+A231+1</f>
        <v>190</v>
      </c>
      <c r="B233" s="96" t="s">
        <v>376</v>
      </c>
      <c r="C233" s="78" t="s">
        <v>43</v>
      </c>
      <c r="D233" s="56">
        <v>3</v>
      </c>
      <c r="E233" s="81"/>
      <c r="F233" s="37">
        <f t="shared" ref="F233:F242" si="19">+E233*D233</f>
        <v>0</v>
      </c>
    </row>
    <row r="234" spans="1:6" s="57" customFormat="1" ht="36" x14ac:dyDescent="0.2">
      <c r="A234" s="79">
        <f t="shared" si="18"/>
        <v>191</v>
      </c>
      <c r="B234" s="96" t="s">
        <v>378</v>
      </c>
      <c r="C234" s="78" t="s">
        <v>43</v>
      </c>
      <c r="D234" s="56">
        <v>4</v>
      </c>
      <c r="E234" s="81"/>
      <c r="F234" s="37">
        <f t="shared" si="19"/>
        <v>0</v>
      </c>
    </row>
    <row r="235" spans="1:6" s="57" customFormat="1" ht="36" x14ac:dyDescent="0.2">
      <c r="A235" s="79">
        <f t="shared" si="18"/>
        <v>192</v>
      </c>
      <c r="B235" s="96" t="s">
        <v>377</v>
      </c>
      <c r="C235" s="78" t="s">
        <v>43</v>
      </c>
      <c r="D235" s="56">
        <v>7</v>
      </c>
      <c r="E235" s="81"/>
      <c r="F235" s="37">
        <f t="shared" si="19"/>
        <v>0</v>
      </c>
    </row>
    <row r="236" spans="1:6" s="57" customFormat="1" ht="33" customHeight="1" x14ac:dyDescent="0.2">
      <c r="A236" s="79">
        <f t="shared" si="18"/>
        <v>193</v>
      </c>
      <c r="B236" s="96" t="s">
        <v>379</v>
      </c>
      <c r="C236" s="78" t="s">
        <v>43</v>
      </c>
      <c r="D236" s="56">
        <v>2</v>
      </c>
      <c r="E236" s="81"/>
      <c r="F236" s="37">
        <f t="shared" si="19"/>
        <v>0</v>
      </c>
    </row>
    <row r="237" spans="1:6" s="57" customFormat="1" ht="30.75" customHeight="1" x14ac:dyDescent="0.2">
      <c r="A237" s="79">
        <f t="shared" si="18"/>
        <v>194</v>
      </c>
      <c r="B237" s="96" t="s">
        <v>157</v>
      </c>
      <c r="C237" s="78" t="s">
        <v>43</v>
      </c>
      <c r="D237" s="56">
        <v>7</v>
      </c>
      <c r="E237" s="81"/>
      <c r="F237" s="37">
        <f t="shared" si="19"/>
        <v>0</v>
      </c>
    </row>
    <row r="238" spans="1:6" s="57" customFormat="1" ht="36" x14ac:dyDescent="0.2">
      <c r="A238" s="79">
        <f t="shared" si="18"/>
        <v>195</v>
      </c>
      <c r="B238" s="96" t="s">
        <v>158</v>
      </c>
      <c r="C238" s="78" t="s">
        <v>43</v>
      </c>
      <c r="D238" s="56">
        <v>1</v>
      </c>
      <c r="E238" s="81"/>
      <c r="F238" s="37">
        <f t="shared" si="19"/>
        <v>0</v>
      </c>
    </row>
    <row r="239" spans="1:6" s="57" customFormat="1" ht="36" x14ac:dyDescent="0.2">
      <c r="A239" s="79">
        <f t="shared" si="18"/>
        <v>196</v>
      </c>
      <c r="B239" s="96" t="s">
        <v>159</v>
      </c>
      <c r="C239" s="78" t="s">
        <v>43</v>
      </c>
      <c r="D239" s="56">
        <v>2</v>
      </c>
      <c r="E239" s="81"/>
      <c r="F239" s="37">
        <f t="shared" si="19"/>
        <v>0</v>
      </c>
    </row>
    <row r="240" spans="1:6" s="57" customFormat="1" ht="27" x14ac:dyDescent="0.2">
      <c r="A240" s="79">
        <f t="shared" si="18"/>
        <v>197</v>
      </c>
      <c r="B240" s="96" t="s">
        <v>160</v>
      </c>
      <c r="C240" s="78" t="s">
        <v>43</v>
      </c>
      <c r="D240" s="56">
        <v>8</v>
      </c>
      <c r="E240" s="81"/>
      <c r="F240" s="37">
        <f t="shared" si="19"/>
        <v>0</v>
      </c>
    </row>
    <row r="241" spans="1:6" s="57" customFormat="1" ht="27" x14ac:dyDescent="0.2">
      <c r="A241" s="79">
        <f t="shared" si="18"/>
        <v>198</v>
      </c>
      <c r="B241" s="96" t="s">
        <v>164</v>
      </c>
      <c r="C241" s="78" t="s">
        <v>43</v>
      </c>
      <c r="D241" s="56">
        <v>1</v>
      </c>
      <c r="E241" s="81"/>
      <c r="F241" s="37">
        <f t="shared" si="19"/>
        <v>0</v>
      </c>
    </row>
    <row r="242" spans="1:6" s="57" customFormat="1" ht="63" x14ac:dyDescent="0.2">
      <c r="A242" s="79">
        <f t="shared" si="18"/>
        <v>199</v>
      </c>
      <c r="B242" s="96" t="s">
        <v>162</v>
      </c>
      <c r="C242" s="78" t="s">
        <v>83</v>
      </c>
      <c r="D242" s="56">
        <v>1</v>
      </c>
      <c r="E242" s="81"/>
      <c r="F242" s="37">
        <f t="shared" si="19"/>
        <v>0</v>
      </c>
    </row>
    <row r="243" spans="1:6" s="57" customFormat="1" x14ac:dyDescent="0.2">
      <c r="A243" s="17" t="s">
        <v>254</v>
      </c>
      <c r="B243" s="18" t="s">
        <v>165</v>
      </c>
      <c r="C243" s="19"/>
      <c r="D243" s="19"/>
      <c r="E243" s="67"/>
      <c r="F243" s="19"/>
    </row>
    <row r="244" spans="1:6" s="57" customFormat="1" ht="27" x14ac:dyDescent="0.2">
      <c r="A244" s="79">
        <f>+A242+1</f>
        <v>200</v>
      </c>
      <c r="B244" s="96" t="s">
        <v>364</v>
      </c>
      <c r="C244" s="78" t="s">
        <v>43</v>
      </c>
      <c r="D244" s="56">
        <v>1</v>
      </c>
      <c r="E244" s="81"/>
      <c r="F244" s="37">
        <f t="shared" ref="F244:F256" si="20">+E244*D244</f>
        <v>0</v>
      </c>
    </row>
    <row r="245" spans="1:6" s="57" customFormat="1" ht="27" x14ac:dyDescent="0.2">
      <c r="A245" s="79">
        <f t="shared" si="18"/>
        <v>201</v>
      </c>
      <c r="B245" s="96" t="s">
        <v>365</v>
      </c>
      <c r="C245" s="78" t="s">
        <v>43</v>
      </c>
      <c r="D245" s="56">
        <v>1</v>
      </c>
      <c r="E245" s="81"/>
      <c r="F245" s="37">
        <f t="shared" si="20"/>
        <v>0</v>
      </c>
    </row>
    <row r="246" spans="1:6" s="57" customFormat="1" ht="36" x14ac:dyDescent="0.2">
      <c r="A246" s="79">
        <f t="shared" si="18"/>
        <v>202</v>
      </c>
      <c r="B246" s="96" t="s">
        <v>362</v>
      </c>
      <c r="C246" s="78" t="s">
        <v>43</v>
      </c>
      <c r="D246" s="56">
        <v>3</v>
      </c>
      <c r="E246" s="81"/>
      <c r="F246" s="37">
        <f t="shared" si="20"/>
        <v>0</v>
      </c>
    </row>
    <row r="247" spans="1:6" s="57" customFormat="1" ht="36" x14ac:dyDescent="0.2">
      <c r="A247" s="79">
        <f t="shared" si="18"/>
        <v>203</v>
      </c>
      <c r="B247" s="96" t="s">
        <v>366</v>
      </c>
      <c r="C247" s="78" t="s">
        <v>43</v>
      </c>
      <c r="D247" s="56">
        <v>4</v>
      </c>
      <c r="E247" s="81"/>
      <c r="F247" s="37">
        <f t="shared" si="20"/>
        <v>0</v>
      </c>
    </row>
    <row r="248" spans="1:6" s="57" customFormat="1" ht="36" x14ac:dyDescent="0.2">
      <c r="A248" s="79">
        <f t="shared" si="18"/>
        <v>204</v>
      </c>
      <c r="B248" s="96" t="s">
        <v>367</v>
      </c>
      <c r="C248" s="78" t="s">
        <v>43</v>
      </c>
      <c r="D248" s="56">
        <v>1</v>
      </c>
      <c r="E248" s="81"/>
      <c r="F248" s="37">
        <f t="shared" si="20"/>
        <v>0</v>
      </c>
    </row>
    <row r="249" spans="1:6" s="57" customFormat="1" ht="36" x14ac:dyDescent="0.2">
      <c r="A249" s="79">
        <f t="shared" si="18"/>
        <v>205</v>
      </c>
      <c r="B249" s="96" t="s">
        <v>368</v>
      </c>
      <c r="C249" s="78" t="s">
        <v>43</v>
      </c>
      <c r="D249" s="56">
        <v>3</v>
      </c>
      <c r="E249" s="81"/>
      <c r="F249" s="37">
        <f t="shared" si="20"/>
        <v>0</v>
      </c>
    </row>
    <row r="250" spans="1:6" s="57" customFormat="1" ht="27" x14ac:dyDescent="0.2">
      <c r="A250" s="79">
        <f t="shared" si="18"/>
        <v>206</v>
      </c>
      <c r="B250" s="96" t="s">
        <v>370</v>
      </c>
      <c r="C250" s="78" t="s">
        <v>43</v>
      </c>
      <c r="D250" s="56">
        <v>11</v>
      </c>
      <c r="E250" s="81"/>
      <c r="F250" s="37">
        <f t="shared" si="20"/>
        <v>0</v>
      </c>
    </row>
    <row r="251" spans="1:6" s="57" customFormat="1" ht="36" x14ac:dyDescent="0.2">
      <c r="A251" s="79">
        <f t="shared" si="18"/>
        <v>207</v>
      </c>
      <c r="B251" s="96" t="s">
        <v>369</v>
      </c>
      <c r="C251" s="78" t="s">
        <v>43</v>
      </c>
      <c r="D251" s="56">
        <v>1</v>
      </c>
      <c r="E251" s="81"/>
      <c r="F251" s="37">
        <f t="shared" si="20"/>
        <v>0</v>
      </c>
    </row>
    <row r="252" spans="1:6" s="57" customFormat="1" ht="36.75" customHeight="1" x14ac:dyDescent="0.2">
      <c r="A252" s="79">
        <f t="shared" si="18"/>
        <v>208</v>
      </c>
      <c r="B252" s="96" t="s">
        <v>371</v>
      </c>
      <c r="C252" s="78" t="s">
        <v>43</v>
      </c>
      <c r="D252" s="56">
        <v>5</v>
      </c>
      <c r="E252" s="81"/>
      <c r="F252" s="37">
        <f t="shared" si="20"/>
        <v>0</v>
      </c>
    </row>
    <row r="253" spans="1:6" s="57" customFormat="1" ht="27" x14ac:dyDescent="0.2">
      <c r="A253" s="79">
        <f t="shared" si="18"/>
        <v>209</v>
      </c>
      <c r="B253" s="96" t="s">
        <v>372</v>
      </c>
      <c r="C253" s="78" t="s">
        <v>43</v>
      </c>
      <c r="D253" s="56">
        <v>2</v>
      </c>
      <c r="E253" s="81"/>
      <c r="F253" s="37">
        <f t="shared" si="20"/>
        <v>0</v>
      </c>
    </row>
    <row r="254" spans="1:6" s="57" customFormat="1" ht="27" x14ac:dyDescent="0.2">
      <c r="A254" s="79">
        <f t="shared" si="18"/>
        <v>210</v>
      </c>
      <c r="B254" s="96" t="s">
        <v>373</v>
      </c>
      <c r="C254" s="78" t="s">
        <v>43</v>
      </c>
      <c r="D254" s="56">
        <v>2</v>
      </c>
      <c r="E254" s="81"/>
      <c r="F254" s="37">
        <f t="shared" si="20"/>
        <v>0</v>
      </c>
    </row>
    <row r="255" spans="1:6" s="57" customFormat="1" ht="27" x14ac:dyDescent="0.2">
      <c r="A255" s="79">
        <f t="shared" si="18"/>
        <v>211</v>
      </c>
      <c r="B255" s="96" t="s">
        <v>374</v>
      </c>
      <c r="C255" s="78" t="s">
        <v>43</v>
      </c>
      <c r="D255" s="56">
        <v>1</v>
      </c>
      <c r="E255" s="81"/>
      <c r="F255" s="37">
        <f t="shared" si="20"/>
        <v>0</v>
      </c>
    </row>
    <row r="256" spans="1:6" s="57" customFormat="1" ht="63" x14ac:dyDescent="0.2">
      <c r="A256" s="79">
        <f t="shared" si="18"/>
        <v>212</v>
      </c>
      <c r="B256" s="96" t="s">
        <v>162</v>
      </c>
      <c r="C256" s="78" t="s">
        <v>83</v>
      </c>
      <c r="D256" s="56">
        <v>1</v>
      </c>
      <c r="E256" s="81"/>
      <c r="F256" s="37">
        <f t="shared" si="20"/>
        <v>0</v>
      </c>
    </row>
    <row r="257" spans="1:6" s="57" customFormat="1" x14ac:dyDescent="0.2">
      <c r="A257" s="17" t="s">
        <v>255</v>
      </c>
      <c r="B257" s="18" t="s">
        <v>167</v>
      </c>
      <c r="C257" s="18"/>
      <c r="D257" s="18"/>
      <c r="E257" s="75"/>
      <c r="F257" s="18"/>
    </row>
    <row r="258" spans="1:6" s="57" customFormat="1" ht="33" customHeight="1" x14ac:dyDescent="0.2">
      <c r="A258" s="79">
        <f>+A256+1</f>
        <v>213</v>
      </c>
      <c r="B258" s="96" t="s">
        <v>375</v>
      </c>
      <c r="C258" s="78" t="s">
        <v>43</v>
      </c>
      <c r="D258" s="56">
        <v>1</v>
      </c>
      <c r="E258" s="81"/>
      <c r="F258" s="94">
        <f t="shared" ref="F258:F265" si="21">+E258*D258</f>
        <v>0</v>
      </c>
    </row>
    <row r="259" spans="1:6" s="57" customFormat="1" ht="36" x14ac:dyDescent="0.2">
      <c r="A259" s="79">
        <f t="shared" si="18"/>
        <v>214</v>
      </c>
      <c r="B259" s="96" t="s">
        <v>383</v>
      </c>
      <c r="C259" s="78" t="s">
        <v>43</v>
      </c>
      <c r="D259" s="56">
        <v>1</v>
      </c>
      <c r="E259" s="81"/>
      <c r="F259" s="94">
        <f t="shared" si="21"/>
        <v>0</v>
      </c>
    </row>
    <row r="260" spans="1:6" s="57" customFormat="1" ht="36" x14ac:dyDescent="0.2">
      <c r="A260" s="79">
        <f t="shared" si="18"/>
        <v>215</v>
      </c>
      <c r="B260" s="96" t="s">
        <v>384</v>
      </c>
      <c r="C260" s="78" t="s">
        <v>43</v>
      </c>
      <c r="D260" s="56">
        <v>2</v>
      </c>
      <c r="E260" s="81"/>
      <c r="F260" s="94">
        <f t="shared" si="21"/>
        <v>0</v>
      </c>
    </row>
    <row r="261" spans="1:6" s="57" customFormat="1" ht="36" x14ac:dyDescent="0.2">
      <c r="A261" s="79">
        <f t="shared" si="18"/>
        <v>216</v>
      </c>
      <c r="B261" s="96" t="s">
        <v>361</v>
      </c>
      <c r="C261" s="78" t="s">
        <v>43</v>
      </c>
      <c r="D261" s="56">
        <v>1</v>
      </c>
      <c r="E261" s="81"/>
      <c r="F261" s="94">
        <f t="shared" si="21"/>
        <v>0</v>
      </c>
    </row>
    <row r="262" spans="1:6" s="57" customFormat="1" ht="27" x14ac:dyDescent="0.2">
      <c r="A262" s="79">
        <f t="shared" si="18"/>
        <v>217</v>
      </c>
      <c r="B262" s="96" t="s">
        <v>385</v>
      </c>
      <c r="C262" s="78" t="s">
        <v>43</v>
      </c>
      <c r="D262" s="56">
        <v>4</v>
      </c>
      <c r="E262" s="81"/>
      <c r="F262" s="94">
        <f t="shared" si="21"/>
        <v>0</v>
      </c>
    </row>
    <row r="263" spans="1:6" s="57" customFormat="1" ht="27" x14ac:dyDescent="0.2">
      <c r="A263" s="79">
        <f t="shared" si="18"/>
        <v>218</v>
      </c>
      <c r="B263" s="96" t="s">
        <v>160</v>
      </c>
      <c r="C263" s="78" t="s">
        <v>43</v>
      </c>
      <c r="D263" s="56">
        <v>2</v>
      </c>
      <c r="E263" s="81"/>
      <c r="F263" s="94">
        <f t="shared" si="21"/>
        <v>0</v>
      </c>
    </row>
    <row r="264" spans="1:6" s="57" customFormat="1" ht="27" x14ac:dyDescent="0.2">
      <c r="A264" s="79">
        <f t="shared" si="18"/>
        <v>219</v>
      </c>
      <c r="B264" s="96" t="s">
        <v>166</v>
      </c>
      <c r="C264" s="78" t="s">
        <v>43</v>
      </c>
      <c r="D264" s="56">
        <v>1</v>
      </c>
      <c r="E264" s="81"/>
      <c r="F264" s="94">
        <f t="shared" si="21"/>
        <v>0</v>
      </c>
    </row>
    <row r="265" spans="1:6" s="57" customFormat="1" ht="63" x14ac:dyDescent="0.2">
      <c r="A265" s="79">
        <f t="shared" si="18"/>
        <v>220</v>
      </c>
      <c r="B265" s="96" t="s">
        <v>162</v>
      </c>
      <c r="C265" s="78" t="s">
        <v>83</v>
      </c>
      <c r="D265" s="56">
        <v>1</v>
      </c>
      <c r="E265" s="95"/>
      <c r="F265" s="94">
        <f t="shared" si="21"/>
        <v>0</v>
      </c>
    </row>
    <row r="266" spans="1:6" s="57" customFormat="1" x14ac:dyDescent="0.2">
      <c r="A266" s="17" t="s">
        <v>256</v>
      </c>
      <c r="B266" s="18" t="s">
        <v>168</v>
      </c>
      <c r="C266" s="19"/>
      <c r="D266" s="19"/>
      <c r="E266" s="67"/>
      <c r="F266" s="19"/>
    </row>
    <row r="267" spans="1:6" s="57" customFormat="1" ht="54" x14ac:dyDescent="0.2">
      <c r="A267" s="79">
        <f>+A265+1</f>
        <v>221</v>
      </c>
      <c r="B267" s="96" t="s">
        <v>386</v>
      </c>
      <c r="C267" s="78" t="s">
        <v>43</v>
      </c>
      <c r="D267" s="56">
        <v>2</v>
      </c>
      <c r="E267" s="81"/>
      <c r="F267" s="94">
        <f>+E267*D267</f>
        <v>0</v>
      </c>
    </row>
    <row r="268" spans="1:6" s="57" customFormat="1" ht="54" x14ac:dyDescent="0.2">
      <c r="A268" s="79">
        <f t="shared" si="18"/>
        <v>222</v>
      </c>
      <c r="B268" s="96" t="s">
        <v>387</v>
      </c>
      <c r="C268" s="78" t="s">
        <v>43</v>
      </c>
      <c r="D268" s="56">
        <v>2</v>
      </c>
      <c r="E268" s="95"/>
      <c r="F268" s="94">
        <f>+E268*D268</f>
        <v>0</v>
      </c>
    </row>
    <row r="269" spans="1:6" s="57" customFormat="1" x14ac:dyDescent="0.2">
      <c r="A269" s="17" t="s">
        <v>257</v>
      </c>
      <c r="B269" s="18" t="s">
        <v>169</v>
      </c>
      <c r="C269" s="19"/>
      <c r="D269" s="19"/>
      <c r="E269" s="67"/>
      <c r="F269" s="19"/>
    </row>
    <row r="270" spans="1:6" s="57" customFormat="1" ht="36" x14ac:dyDescent="0.2">
      <c r="A270" s="79">
        <f>+A268+1</f>
        <v>223</v>
      </c>
      <c r="B270" s="96" t="s">
        <v>170</v>
      </c>
      <c r="C270" s="78" t="s">
        <v>43</v>
      </c>
      <c r="D270" s="56">
        <v>2</v>
      </c>
      <c r="E270" s="81"/>
      <c r="F270" s="94">
        <f>+E270*D270</f>
        <v>0</v>
      </c>
    </row>
    <row r="271" spans="1:6" s="57" customFormat="1" ht="36" x14ac:dyDescent="0.2">
      <c r="A271" s="79">
        <f t="shared" si="18"/>
        <v>224</v>
      </c>
      <c r="B271" s="96" t="s">
        <v>171</v>
      </c>
      <c r="C271" s="78" t="s">
        <v>43</v>
      </c>
      <c r="D271" s="56">
        <v>8</v>
      </c>
      <c r="E271" s="95"/>
      <c r="F271" s="94">
        <f>+E271*D271</f>
        <v>0</v>
      </c>
    </row>
    <row r="272" spans="1:6" s="57" customFormat="1" ht="27" x14ac:dyDescent="0.2">
      <c r="A272" s="79">
        <f t="shared" si="18"/>
        <v>225</v>
      </c>
      <c r="B272" s="96" t="s">
        <v>172</v>
      </c>
      <c r="C272" s="78" t="s">
        <v>83</v>
      </c>
      <c r="D272" s="56">
        <v>2</v>
      </c>
      <c r="E272" s="81"/>
      <c r="F272" s="94">
        <f>+E272*D272</f>
        <v>0</v>
      </c>
    </row>
    <row r="273" spans="1:6" s="57" customFormat="1" x14ac:dyDescent="0.2">
      <c r="A273" s="17" t="s">
        <v>258</v>
      </c>
      <c r="B273" s="18" t="s">
        <v>173</v>
      </c>
      <c r="C273" s="19"/>
      <c r="D273" s="19"/>
      <c r="E273" s="67"/>
      <c r="F273" s="19"/>
    </row>
    <row r="274" spans="1:6" s="57" customFormat="1" ht="27" x14ac:dyDescent="0.2">
      <c r="A274" s="79">
        <f>+A272+1</f>
        <v>226</v>
      </c>
      <c r="B274" s="77" t="s">
        <v>174</v>
      </c>
      <c r="C274" s="78" t="s">
        <v>43</v>
      </c>
      <c r="D274" s="56">
        <v>2</v>
      </c>
      <c r="E274" s="95"/>
      <c r="F274" s="94">
        <f>+E274*D274</f>
        <v>0</v>
      </c>
    </row>
    <row r="275" spans="1:6" s="57" customFormat="1" ht="18" x14ac:dyDescent="0.2">
      <c r="A275" s="79">
        <f t="shared" si="18"/>
        <v>227</v>
      </c>
      <c r="B275" s="77" t="s">
        <v>175</v>
      </c>
      <c r="C275" s="78" t="s">
        <v>43</v>
      </c>
      <c r="D275" s="56">
        <v>12</v>
      </c>
      <c r="E275" s="95"/>
      <c r="F275" s="94">
        <f>+E275*D275</f>
        <v>0</v>
      </c>
    </row>
    <row r="276" spans="1:6" s="57" customFormat="1" ht="27" x14ac:dyDescent="0.2">
      <c r="A276" s="79">
        <f t="shared" si="18"/>
        <v>228</v>
      </c>
      <c r="B276" s="77" t="s">
        <v>176</v>
      </c>
      <c r="C276" s="78" t="s">
        <v>83</v>
      </c>
      <c r="D276" s="56">
        <v>2</v>
      </c>
      <c r="E276" s="95"/>
      <c r="F276" s="94">
        <f>+E276*D276</f>
        <v>0</v>
      </c>
    </row>
    <row r="277" spans="1:6" s="57" customFormat="1" x14ac:dyDescent="0.2">
      <c r="A277" s="17" t="s">
        <v>259</v>
      </c>
      <c r="B277" s="18" t="s">
        <v>177</v>
      </c>
      <c r="C277" s="19"/>
      <c r="D277" s="19"/>
      <c r="E277" s="67"/>
      <c r="F277" s="19"/>
    </row>
    <row r="278" spans="1:6" s="57" customFormat="1" ht="27" x14ac:dyDescent="0.2">
      <c r="A278" s="79">
        <f>+A276+1</f>
        <v>229</v>
      </c>
      <c r="B278" s="77" t="s">
        <v>363</v>
      </c>
      <c r="C278" s="78" t="s">
        <v>43</v>
      </c>
      <c r="D278" s="56">
        <v>4</v>
      </c>
      <c r="E278" s="95"/>
      <c r="F278" s="94">
        <f>+E278*D278</f>
        <v>0</v>
      </c>
    </row>
    <row r="279" spans="1:6" s="57" customFormat="1" ht="18" x14ac:dyDescent="0.2">
      <c r="A279" s="79">
        <f t="shared" si="18"/>
        <v>230</v>
      </c>
      <c r="B279" s="77" t="s">
        <v>178</v>
      </c>
      <c r="C279" s="78" t="s">
        <v>83</v>
      </c>
      <c r="D279" s="56">
        <v>4</v>
      </c>
      <c r="E279" s="95"/>
      <c r="F279" s="94">
        <f>+E279*D279</f>
        <v>0</v>
      </c>
    </row>
    <row r="280" spans="1:6" s="57" customFormat="1" x14ac:dyDescent="0.2">
      <c r="A280" s="51"/>
      <c r="B280" s="15" t="s">
        <v>66</v>
      </c>
      <c r="C280" s="16"/>
      <c r="D280" s="16"/>
      <c r="E280" s="66"/>
      <c r="F280" s="93">
        <f>SUM(F221:F279)</f>
        <v>0</v>
      </c>
    </row>
    <row r="281" spans="1:6" x14ac:dyDescent="0.2">
      <c r="A281" s="58" t="s">
        <v>260</v>
      </c>
      <c r="B281" s="82" t="s">
        <v>262</v>
      </c>
      <c r="C281" s="16"/>
      <c r="D281" s="16"/>
      <c r="E281" s="66"/>
      <c r="F281" s="16"/>
    </row>
    <row r="282" spans="1:6" x14ac:dyDescent="0.2">
      <c r="A282" s="42" t="s">
        <v>261</v>
      </c>
      <c r="B282" s="43" t="s">
        <v>310</v>
      </c>
      <c r="C282" s="19"/>
      <c r="D282" s="19"/>
      <c r="E282" s="67"/>
      <c r="F282" s="19"/>
    </row>
    <row r="283" spans="1:6" ht="99" x14ac:dyDescent="0.2">
      <c r="A283" s="52">
        <f>+A279+1</f>
        <v>231</v>
      </c>
      <c r="B283" s="39" t="s">
        <v>307</v>
      </c>
      <c r="C283" s="24" t="s">
        <v>61</v>
      </c>
      <c r="D283" s="27">
        <v>1</v>
      </c>
      <c r="E283" s="69"/>
      <c r="F283" s="94">
        <f t="shared" ref="F283:F303" si="22">+E283*D283</f>
        <v>0</v>
      </c>
    </row>
    <row r="284" spans="1:6" ht="36" x14ac:dyDescent="0.2">
      <c r="A284" s="52">
        <f>+A283+1</f>
        <v>232</v>
      </c>
      <c r="B284" s="62" t="s">
        <v>149</v>
      </c>
      <c r="C284" s="24" t="s">
        <v>43</v>
      </c>
      <c r="D284" s="27">
        <v>1</v>
      </c>
      <c r="E284" s="69"/>
      <c r="F284" s="94">
        <f t="shared" si="22"/>
        <v>0</v>
      </c>
    </row>
    <row r="285" spans="1:6" ht="27.75" customHeight="1" x14ac:dyDescent="0.2">
      <c r="A285" s="52">
        <f t="shared" ref="A285:A291" si="23">+A284+1</f>
        <v>233</v>
      </c>
      <c r="B285" s="39" t="s">
        <v>308</v>
      </c>
      <c r="C285" s="59" t="s">
        <v>62</v>
      </c>
      <c r="D285" s="60">
        <v>1</v>
      </c>
      <c r="E285" s="73"/>
      <c r="F285" s="94">
        <f t="shared" si="22"/>
        <v>0</v>
      </c>
    </row>
    <row r="286" spans="1:6" s="3" customFormat="1" ht="31.5" customHeight="1" x14ac:dyDescent="0.2">
      <c r="A286" s="52">
        <f t="shared" si="23"/>
        <v>234</v>
      </c>
      <c r="B286" s="39" t="s">
        <v>180</v>
      </c>
      <c r="C286" s="24" t="s">
        <v>63</v>
      </c>
      <c r="D286" s="61">
        <v>250</v>
      </c>
      <c r="E286" s="74"/>
      <c r="F286" s="94">
        <f t="shared" si="22"/>
        <v>0</v>
      </c>
    </row>
    <row r="287" spans="1:6" ht="24.75" customHeight="1" x14ac:dyDescent="0.2">
      <c r="A287" s="52">
        <f t="shared" si="23"/>
        <v>235</v>
      </c>
      <c r="B287" s="39" t="s">
        <v>150</v>
      </c>
      <c r="C287" s="59" t="s">
        <v>61</v>
      </c>
      <c r="D287" s="60">
        <v>1</v>
      </c>
      <c r="E287" s="73"/>
      <c r="F287" s="94">
        <f t="shared" si="22"/>
        <v>0</v>
      </c>
    </row>
    <row r="288" spans="1:6" ht="24" customHeight="1" x14ac:dyDescent="0.2">
      <c r="A288" s="52">
        <f t="shared" si="23"/>
        <v>236</v>
      </c>
      <c r="B288" s="39" t="s">
        <v>243</v>
      </c>
      <c r="C288" s="59" t="s">
        <v>62</v>
      </c>
      <c r="D288" s="60">
        <v>1</v>
      </c>
      <c r="E288" s="73"/>
      <c r="F288" s="94">
        <f t="shared" si="22"/>
        <v>0</v>
      </c>
    </row>
    <row r="289" spans="1:6" ht="126" x14ac:dyDescent="0.2">
      <c r="A289" s="52">
        <f t="shared" si="23"/>
        <v>237</v>
      </c>
      <c r="B289" s="39" t="s">
        <v>354</v>
      </c>
      <c r="C289" s="24" t="s">
        <v>325</v>
      </c>
      <c r="D289" s="27">
        <v>198</v>
      </c>
      <c r="E289" s="69"/>
      <c r="F289" s="94">
        <f t="shared" si="22"/>
        <v>0</v>
      </c>
    </row>
    <row r="290" spans="1:6" ht="126" x14ac:dyDescent="0.2">
      <c r="A290" s="52">
        <f t="shared" si="23"/>
        <v>238</v>
      </c>
      <c r="B290" s="39" t="s">
        <v>355</v>
      </c>
      <c r="C290" s="24" t="s">
        <v>325</v>
      </c>
      <c r="D290" s="27">
        <v>49</v>
      </c>
      <c r="E290" s="69"/>
      <c r="F290" s="94">
        <f t="shared" si="22"/>
        <v>0</v>
      </c>
    </row>
    <row r="291" spans="1:6" ht="117" x14ac:dyDescent="0.2">
      <c r="A291" s="52">
        <f t="shared" si="23"/>
        <v>239</v>
      </c>
      <c r="B291" s="39" t="s">
        <v>326</v>
      </c>
      <c r="C291" s="24" t="s">
        <v>325</v>
      </c>
      <c r="D291" s="27">
        <v>47</v>
      </c>
      <c r="E291" s="69"/>
      <c r="F291" s="94">
        <f t="shared" si="22"/>
        <v>0</v>
      </c>
    </row>
    <row r="292" spans="1:6" ht="108" x14ac:dyDescent="0.2">
      <c r="A292" s="52">
        <f>+A291+1</f>
        <v>240</v>
      </c>
      <c r="B292" s="39" t="s">
        <v>327</v>
      </c>
      <c r="C292" s="24" t="s">
        <v>325</v>
      </c>
      <c r="D292" s="27">
        <v>25</v>
      </c>
      <c r="E292" s="69"/>
      <c r="F292" s="94">
        <f t="shared" si="22"/>
        <v>0</v>
      </c>
    </row>
    <row r="293" spans="1:6" ht="74.25" customHeight="1" x14ac:dyDescent="0.2">
      <c r="A293" s="52">
        <f t="shared" ref="A293:A300" si="24">+A292+1</f>
        <v>241</v>
      </c>
      <c r="B293" s="39" t="s">
        <v>328</v>
      </c>
      <c r="C293" s="24" t="s">
        <v>325</v>
      </c>
      <c r="D293" s="27">
        <v>2</v>
      </c>
      <c r="E293" s="69"/>
      <c r="F293" s="94">
        <f t="shared" si="22"/>
        <v>0</v>
      </c>
    </row>
    <row r="294" spans="1:6" ht="113.25" customHeight="1" x14ac:dyDescent="0.2">
      <c r="A294" s="52">
        <f t="shared" si="24"/>
        <v>242</v>
      </c>
      <c r="B294" s="39" t="s">
        <v>329</v>
      </c>
      <c r="C294" s="24" t="s">
        <v>325</v>
      </c>
      <c r="D294" s="27">
        <v>48</v>
      </c>
      <c r="E294" s="69"/>
      <c r="F294" s="94">
        <f t="shared" si="22"/>
        <v>0</v>
      </c>
    </row>
    <row r="295" spans="1:6" ht="108" x14ac:dyDescent="0.2">
      <c r="A295" s="52">
        <f t="shared" si="24"/>
        <v>243</v>
      </c>
      <c r="B295" s="39" t="s">
        <v>359</v>
      </c>
      <c r="C295" s="24" t="s">
        <v>325</v>
      </c>
      <c r="D295" s="27">
        <v>39</v>
      </c>
      <c r="E295" s="69"/>
      <c r="F295" s="94">
        <f t="shared" si="22"/>
        <v>0</v>
      </c>
    </row>
    <row r="296" spans="1:6" ht="81" x14ac:dyDescent="0.2">
      <c r="A296" s="52">
        <f t="shared" si="24"/>
        <v>244</v>
      </c>
      <c r="B296" s="39" t="s">
        <v>330</v>
      </c>
      <c r="C296" s="24" t="s">
        <v>283</v>
      </c>
      <c r="D296" s="27">
        <v>39</v>
      </c>
      <c r="E296" s="69"/>
      <c r="F296" s="94">
        <f t="shared" si="22"/>
        <v>0</v>
      </c>
    </row>
    <row r="297" spans="1:6" ht="81" x14ac:dyDescent="0.2">
      <c r="A297" s="52">
        <f>+A296+1</f>
        <v>245</v>
      </c>
      <c r="B297" s="39" t="s">
        <v>331</v>
      </c>
      <c r="C297" s="24" t="s">
        <v>283</v>
      </c>
      <c r="D297" s="27">
        <v>2</v>
      </c>
      <c r="E297" s="69"/>
      <c r="F297" s="94">
        <f t="shared" si="22"/>
        <v>0</v>
      </c>
    </row>
    <row r="298" spans="1:6" ht="108" x14ac:dyDescent="0.2">
      <c r="A298" s="52">
        <f>+A297+1</f>
        <v>246</v>
      </c>
      <c r="B298" s="39" t="s">
        <v>356</v>
      </c>
      <c r="C298" s="24" t="s">
        <v>325</v>
      </c>
      <c r="D298" s="27">
        <v>1</v>
      </c>
      <c r="E298" s="69"/>
      <c r="F298" s="94">
        <f t="shared" si="22"/>
        <v>0</v>
      </c>
    </row>
    <row r="299" spans="1:6" ht="108" x14ac:dyDescent="0.2">
      <c r="A299" s="52">
        <f t="shared" si="24"/>
        <v>247</v>
      </c>
      <c r="B299" s="39" t="s">
        <v>357</v>
      </c>
      <c r="C299" s="24" t="s">
        <v>325</v>
      </c>
      <c r="D299" s="27">
        <v>7</v>
      </c>
      <c r="E299" s="69"/>
      <c r="F299" s="94">
        <f t="shared" si="22"/>
        <v>0</v>
      </c>
    </row>
    <row r="300" spans="1:6" ht="108" x14ac:dyDescent="0.2">
      <c r="A300" s="52">
        <f t="shared" si="24"/>
        <v>248</v>
      </c>
      <c r="B300" s="39" t="s">
        <v>358</v>
      </c>
      <c r="C300" s="24" t="s">
        <v>325</v>
      </c>
      <c r="D300" s="27">
        <v>1</v>
      </c>
      <c r="E300" s="69"/>
      <c r="F300" s="94">
        <f t="shared" si="22"/>
        <v>0</v>
      </c>
    </row>
    <row r="301" spans="1:6" ht="81" x14ac:dyDescent="0.2">
      <c r="A301" s="52">
        <f t="shared" ref="A301:A310" si="25">+A300+1</f>
        <v>249</v>
      </c>
      <c r="B301" s="39" t="s">
        <v>332</v>
      </c>
      <c r="C301" s="24" t="s">
        <v>283</v>
      </c>
      <c r="D301" s="27">
        <v>1</v>
      </c>
      <c r="E301" s="69"/>
      <c r="F301" s="94">
        <f t="shared" si="22"/>
        <v>0</v>
      </c>
    </row>
    <row r="302" spans="1:6" ht="81" x14ac:dyDescent="0.2">
      <c r="A302" s="52">
        <f t="shared" si="25"/>
        <v>250</v>
      </c>
      <c r="B302" s="39" t="s">
        <v>333</v>
      </c>
      <c r="C302" s="24" t="s">
        <v>283</v>
      </c>
      <c r="D302" s="27">
        <v>7</v>
      </c>
      <c r="E302" s="69"/>
      <c r="F302" s="94">
        <f t="shared" si="22"/>
        <v>0</v>
      </c>
    </row>
    <row r="303" spans="1:6" ht="81" x14ac:dyDescent="0.2">
      <c r="A303" s="52">
        <f t="shared" si="25"/>
        <v>251</v>
      </c>
      <c r="B303" s="39" t="s">
        <v>334</v>
      </c>
      <c r="C303" s="24" t="s">
        <v>283</v>
      </c>
      <c r="D303" s="27">
        <v>1</v>
      </c>
      <c r="E303" s="69"/>
      <c r="F303" s="94">
        <f t="shared" si="22"/>
        <v>0</v>
      </c>
    </row>
    <row r="304" spans="1:6" ht="72" x14ac:dyDescent="0.2">
      <c r="A304" s="52">
        <f t="shared" si="25"/>
        <v>252</v>
      </c>
      <c r="B304" s="39" t="s">
        <v>282</v>
      </c>
      <c r="C304" s="24" t="s">
        <v>283</v>
      </c>
      <c r="D304" s="27">
        <v>1</v>
      </c>
      <c r="E304" s="69"/>
      <c r="F304" s="94">
        <f t="shared" ref="F304" si="26">+E304*D304</f>
        <v>0</v>
      </c>
    </row>
    <row r="305" spans="1:6" ht="72" x14ac:dyDescent="0.2">
      <c r="A305" s="52">
        <f t="shared" si="25"/>
        <v>253</v>
      </c>
      <c r="B305" s="39" t="s">
        <v>284</v>
      </c>
      <c r="C305" s="24" t="s">
        <v>283</v>
      </c>
      <c r="D305" s="27">
        <v>2</v>
      </c>
      <c r="E305" s="69"/>
      <c r="F305" s="94">
        <f t="shared" ref="F305" si="27">+E305*D305</f>
        <v>0</v>
      </c>
    </row>
    <row r="306" spans="1:6" ht="72" x14ac:dyDescent="0.2">
      <c r="A306" s="52">
        <f t="shared" si="25"/>
        <v>254</v>
      </c>
      <c r="B306" s="39" t="s">
        <v>335</v>
      </c>
      <c r="C306" s="24" t="s">
        <v>283</v>
      </c>
      <c r="D306" s="27">
        <v>4</v>
      </c>
      <c r="E306" s="69"/>
      <c r="F306" s="94">
        <f t="shared" ref="F306" si="28">+E306*D306</f>
        <v>0</v>
      </c>
    </row>
    <row r="307" spans="1:6" ht="72" x14ac:dyDescent="0.2">
      <c r="A307" s="52">
        <f t="shared" si="25"/>
        <v>255</v>
      </c>
      <c r="B307" s="39" t="s">
        <v>285</v>
      </c>
      <c r="C307" s="24" t="s">
        <v>283</v>
      </c>
      <c r="D307" s="27">
        <v>1</v>
      </c>
      <c r="E307" s="69"/>
      <c r="F307" s="94">
        <f t="shared" ref="F307" si="29">+E307*D307</f>
        <v>0</v>
      </c>
    </row>
    <row r="308" spans="1:6" ht="72" x14ac:dyDescent="0.2">
      <c r="A308" s="52">
        <f t="shared" si="25"/>
        <v>256</v>
      </c>
      <c r="B308" s="39" t="s">
        <v>286</v>
      </c>
      <c r="C308" s="24" t="s">
        <v>283</v>
      </c>
      <c r="D308" s="27">
        <v>1</v>
      </c>
      <c r="E308" s="69"/>
      <c r="F308" s="94">
        <f t="shared" ref="F308" si="30">+E308*D308</f>
        <v>0</v>
      </c>
    </row>
    <row r="309" spans="1:6" ht="72" x14ac:dyDescent="0.2">
      <c r="A309" s="52">
        <f t="shared" si="25"/>
        <v>257</v>
      </c>
      <c r="B309" s="39" t="s">
        <v>287</v>
      </c>
      <c r="C309" s="24" t="s">
        <v>283</v>
      </c>
      <c r="D309" s="27">
        <v>1</v>
      </c>
      <c r="E309" s="69"/>
      <c r="F309" s="94">
        <f t="shared" ref="F309:F316" si="31">+E309*D309</f>
        <v>0</v>
      </c>
    </row>
    <row r="310" spans="1:6" ht="72" x14ac:dyDescent="0.2">
      <c r="A310" s="52">
        <f t="shared" si="25"/>
        <v>258</v>
      </c>
      <c r="B310" s="39" t="s">
        <v>336</v>
      </c>
      <c r="C310" s="24" t="s">
        <v>283</v>
      </c>
      <c r="D310" s="27">
        <v>1</v>
      </c>
      <c r="E310" s="69"/>
      <c r="F310" s="94">
        <f t="shared" si="31"/>
        <v>0</v>
      </c>
    </row>
    <row r="311" spans="1:6" ht="63" x14ac:dyDescent="0.2">
      <c r="A311" s="52"/>
      <c r="B311" s="39" t="s">
        <v>288</v>
      </c>
      <c r="C311" s="24"/>
      <c r="D311" s="27"/>
      <c r="E311" s="69"/>
      <c r="F311" s="94">
        <f t="shared" si="31"/>
        <v>0</v>
      </c>
    </row>
    <row r="312" spans="1:6" x14ac:dyDescent="0.2">
      <c r="A312" s="52">
        <f>+A310+1</f>
        <v>259</v>
      </c>
      <c r="B312" s="39" t="s">
        <v>337</v>
      </c>
      <c r="C312" s="24" t="s">
        <v>43</v>
      </c>
      <c r="D312" s="27">
        <v>4</v>
      </c>
      <c r="E312" s="69"/>
      <c r="F312" s="94">
        <f t="shared" si="31"/>
        <v>0</v>
      </c>
    </row>
    <row r="313" spans="1:6" x14ac:dyDescent="0.2">
      <c r="A313" s="52">
        <f>+A312+1</f>
        <v>260</v>
      </c>
      <c r="B313" s="39" t="s">
        <v>338</v>
      </c>
      <c r="C313" s="24" t="s">
        <v>43</v>
      </c>
      <c r="D313" s="27">
        <v>1</v>
      </c>
      <c r="E313" s="69"/>
      <c r="F313" s="94">
        <f t="shared" si="31"/>
        <v>0</v>
      </c>
    </row>
    <row r="314" spans="1:6" x14ac:dyDescent="0.2">
      <c r="A314" s="52">
        <f>+A313+1</f>
        <v>261</v>
      </c>
      <c r="B314" s="39" t="s">
        <v>289</v>
      </c>
      <c r="C314" s="24" t="s">
        <v>43</v>
      </c>
      <c r="D314" s="27">
        <v>1</v>
      </c>
      <c r="E314" s="69"/>
      <c r="F314" s="94">
        <f t="shared" si="31"/>
        <v>0</v>
      </c>
    </row>
    <row r="315" spans="1:6" x14ac:dyDescent="0.2">
      <c r="A315" s="52">
        <f>+A314+1</f>
        <v>262</v>
      </c>
      <c r="B315" s="39" t="s">
        <v>290</v>
      </c>
      <c r="C315" s="24" t="s">
        <v>43</v>
      </c>
      <c r="D315" s="27">
        <v>2</v>
      </c>
      <c r="E315" s="69"/>
      <c r="F315" s="94">
        <f t="shared" si="31"/>
        <v>0</v>
      </c>
    </row>
    <row r="316" spans="1:6" x14ac:dyDescent="0.2">
      <c r="A316" s="52">
        <f>+A315+1</f>
        <v>263</v>
      </c>
      <c r="B316" s="39" t="s">
        <v>291</v>
      </c>
      <c r="C316" s="24" t="s">
        <v>43</v>
      </c>
      <c r="D316" s="27">
        <v>1</v>
      </c>
      <c r="E316" s="69"/>
      <c r="F316" s="94">
        <f t="shared" si="31"/>
        <v>0</v>
      </c>
    </row>
    <row r="317" spans="1:6" x14ac:dyDescent="0.2">
      <c r="A317" s="52">
        <f>+A316+1</f>
        <v>264</v>
      </c>
      <c r="B317" s="39" t="s">
        <v>292</v>
      </c>
      <c r="C317" s="24" t="s">
        <v>43</v>
      </c>
      <c r="D317" s="27">
        <v>1</v>
      </c>
      <c r="E317" s="69"/>
      <c r="F317" s="94">
        <f t="shared" ref="F317:F350" si="32">+E317*D317</f>
        <v>0</v>
      </c>
    </row>
    <row r="318" spans="1:6" ht="54" x14ac:dyDescent="0.2">
      <c r="A318" s="52"/>
      <c r="B318" s="39" t="s">
        <v>339</v>
      </c>
      <c r="C318" s="24"/>
      <c r="D318" s="27"/>
      <c r="E318" s="69"/>
      <c r="F318" s="94"/>
    </row>
    <row r="319" spans="1:6" x14ac:dyDescent="0.2">
      <c r="A319" s="52">
        <f>+A317+1</f>
        <v>265</v>
      </c>
      <c r="B319" s="39" t="s">
        <v>340</v>
      </c>
      <c r="C319" s="24" t="s">
        <v>283</v>
      </c>
      <c r="D319" s="27">
        <v>32</v>
      </c>
      <c r="E319" s="69">
        <v>0</v>
      </c>
      <c r="F319" s="94">
        <f t="shared" si="32"/>
        <v>0</v>
      </c>
    </row>
    <row r="320" spans="1:6" x14ac:dyDescent="0.2">
      <c r="A320" s="52">
        <f>+A319+1</f>
        <v>266</v>
      </c>
      <c r="B320" s="39" t="s">
        <v>341</v>
      </c>
      <c r="C320" s="24" t="s">
        <v>283</v>
      </c>
      <c r="D320" s="27">
        <v>41</v>
      </c>
      <c r="E320" s="69"/>
      <c r="F320" s="94">
        <f t="shared" si="32"/>
        <v>0</v>
      </c>
    </row>
    <row r="321" spans="1:6" x14ac:dyDescent="0.2">
      <c r="A321" s="52">
        <f>+A320+1</f>
        <v>267</v>
      </c>
      <c r="B321" s="39" t="s">
        <v>342</v>
      </c>
      <c r="C321" s="24" t="s">
        <v>283</v>
      </c>
      <c r="D321" s="27">
        <v>2</v>
      </c>
      <c r="E321" s="69"/>
      <c r="F321" s="94">
        <f t="shared" si="32"/>
        <v>0</v>
      </c>
    </row>
    <row r="322" spans="1:6" x14ac:dyDescent="0.2">
      <c r="A322" s="52">
        <f>+A321+1</f>
        <v>268</v>
      </c>
      <c r="B322" s="39" t="s">
        <v>343</v>
      </c>
      <c r="C322" s="24" t="s">
        <v>283</v>
      </c>
      <c r="D322" s="27">
        <v>4</v>
      </c>
      <c r="E322" s="69"/>
      <c r="F322" s="94">
        <f t="shared" si="32"/>
        <v>0</v>
      </c>
    </row>
    <row r="323" spans="1:6" x14ac:dyDescent="0.2">
      <c r="A323" s="52">
        <f>+A322+1</f>
        <v>269</v>
      </c>
      <c r="B323" s="39" t="s">
        <v>344</v>
      </c>
      <c r="C323" s="24" t="s">
        <v>283</v>
      </c>
      <c r="D323" s="27">
        <v>7</v>
      </c>
      <c r="E323" s="69"/>
      <c r="F323" s="94">
        <f t="shared" si="32"/>
        <v>0</v>
      </c>
    </row>
    <row r="324" spans="1:6" x14ac:dyDescent="0.2">
      <c r="A324" s="52">
        <f>1+A323</f>
        <v>270</v>
      </c>
      <c r="B324" s="39" t="s">
        <v>345</v>
      </c>
      <c r="C324" s="24" t="s">
        <v>283</v>
      </c>
      <c r="D324" s="27">
        <v>1</v>
      </c>
      <c r="E324" s="69"/>
      <c r="F324" s="94">
        <f t="shared" si="32"/>
        <v>0</v>
      </c>
    </row>
    <row r="325" spans="1:6" ht="63" x14ac:dyDescent="0.2">
      <c r="A325" s="52"/>
      <c r="B325" s="39" t="s">
        <v>293</v>
      </c>
      <c r="C325" s="24"/>
      <c r="D325" s="27"/>
      <c r="E325" s="69"/>
      <c r="F325" s="94"/>
    </row>
    <row r="326" spans="1:6" x14ac:dyDescent="0.2">
      <c r="A326" s="52">
        <f>+A324+1</f>
        <v>271</v>
      </c>
      <c r="B326" s="39" t="s">
        <v>294</v>
      </c>
      <c r="C326" s="24" t="s">
        <v>24</v>
      </c>
      <c r="D326" s="27">
        <v>320</v>
      </c>
      <c r="E326" s="69"/>
      <c r="F326" s="94">
        <f t="shared" si="32"/>
        <v>0</v>
      </c>
    </row>
    <row r="327" spans="1:6" x14ac:dyDescent="0.2">
      <c r="A327" s="52">
        <f t="shared" ref="A327:A332" si="33">+A326+1</f>
        <v>272</v>
      </c>
      <c r="B327" s="39" t="s">
        <v>295</v>
      </c>
      <c r="C327" s="24" t="s">
        <v>24</v>
      </c>
      <c r="D327" s="27">
        <v>165</v>
      </c>
      <c r="E327" s="69"/>
      <c r="F327" s="94">
        <f t="shared" si="32"/>
        <v>0</v>
      </c>
    </row>
    <row r="328" spans="1:6" x14ac:dyDescent="0.2">
      <c r="A328" s="52">
        <f t="shared" si="33"/>
        <v>273</v>
      </c>
      <c r="B328" s="39" t="s">
        <v>296</v>
      </c>
      <c r="C328" s="24" t="s">
        <v>24</v>
      </c>
      <c r="D328" s="27">
        <v>196</v>
      </c>
      <c r="E328" s="69"/>
      <c r="F328" s="94">
        <f t="shared" si="32"/>
        <v>0</v>
      </c>
    </row>
    <row r="329" spans="1:6" x14ac:dyDescent="0.2">
      <c r="A329" s="52">
        <f t="shared" si="33"/>
        <v>274</v>
      </c>
      <c r="B329" s="39" t="s">
        <v>297</v>
      </c>
      <c r="C329" s="24" t="s">
        <v>24</v>
      </c>
      <c r="D329" s="27">
        <v>340</v>
      </c>
      <c r="E329" s="69"/>
      <c r="F329" s="94">
        <f t="shared" si="32"/>
        <v>0</v>
      </c>
    </row>
    <row r="330" spans="1:6" x14ac:dyDescent="0.2">
      <c r="A330" s="52">
        <f t="shared" si="33"/>
        <v>275</v>
      </c>
      <c r="B330" s="39" t="s">
        <v>298</v>
      </c>
      <c r="C330" s="24" t="s">
        <v>24</v>
      </c>
      <c r="D330" s="27">
        <v>187</v>
      </c>
      <c r="E330" s="69"/>
      <c r="F330" s="94">
        <f t="shared" si="32"/>
        <v>0</v>
      </c>
    </row>
    <row r="331" spans="1:6" x14ac:dyDescent="0.2">
      <c r="A331" s="52">
        <f t="shared" si="33"/>
        <v>276</v>
      </c>
      <c r="B331" s="39" t="s">
        <v>299</v>
      </c>
      <c r="C331" s="24" t="s">
        <v>24</v>
      </c>
      <c r="D331" s="27">
        <v>785</v>
      </c>
      <c r="E331" s="69"/>
      <c r="F331" s="94">
        <f t="shared" si="32"/>
        <v>0</v>
      </c>
    </row>
    <row r="332" spans="1:6" x14ac:dyDescent="0.2">
      <c r="A332" s="52">
        <f t="shared" si="33"/>
        <v>277</v>
      </c>
      <c r="B332" s="39" t="s">
        <v>300</v>
      </c>
      <c r="C332" s="24" t="s">
        <v>24</v>
      </c>
      <c r="D332" s="27">
        <v>420</v>
      </c>
      <c r="E332" s="69"/>
      <c r="F332" s="94">
        <f t="shared" si="32"/>
        <v>0</v>
      </c>
    </row>
    <row r="333" spans="1:6" ht="72" x14ac:dyDescent="0.2">
      <c r="A333" s="52"/>
      <c r="B333" s="39" t="s">
        <v>346</v>
      </c>
      <c r="C333" s="24"/>
      <c r="D333" s="27"/>
      <c r="E333" s="69"/>
      <c r="F333" s="94"/>
    </row>
    <row r="334" spans="1:6" x14ac:dyDescent="0.2">
      <c r="A334" s="52">
        <f>+A332+1</f>
        <v>278</v>
      </c>
      <c r="B334" s="39" t="s">
        <v>360</v>
      </c>
      <c r="C334" s="24" t="s">
        <v>24</v>
      </c>
      <c r="D334" s="27">
        <v>220</v>
      </c>
      <c r="E334" s="69"/>
      <c r="F334" s="94">
        <f t="shared" si="32"/>
        <v>0</v>
      </c>
    </row>
    <row r="335" spans="1:6" x14ac:dyDescent="0.2">
      <c r="A335" s="52">
        <f>+A334+1</f>
        <v>279</v>
      </c>
      <c r="B335" s="39" t="s">
        <v>347</v>
      </c>
      <c r="C335" s="24" t="s">
        <v>24</v>
      </c>
      <c r="D335" s="27">
        <v>62</v>
      </c>
      <c r="E335" s="69"/>
      <c r="F335" s="94">
        <f t="shared" si="32"/>
        <v>0</v>
      </c>
    </row>
    <row r="336" spans="1:6" x14ac:dyDescent="0.2">
      <c r="A336" s="52">
        <f>+A335+1</f>
        <v>280</v>
      </c>
      <c r="B336" s="39" t="s">
        <v>301</v>
      </c>
      <c r="C336" s="24" t="s">
        <v>24</v>
      </c>
      <c r="D336" s="27">
        <v>150</v>
      </c>
      <c r="E336" s="69"/>
      <c r="F336" s="94">
        <f t="shared" si="32"/>
        <v>0</v>
      </c>
    </row>
    <row r="337" spans="1:6" ht="72" x14ac:dyDescent="0.2">
      <c r="A337" s="52"/>
      <c r="B337" s="39" t="s">
        <v>302</v>
      </c>
      <c r="C337" s="24"/>
      <c r="D337" s="27"/>
      <c r="E337" s="69"/>
      <c r="F337" s="94"/>
    </row>
    <row r="338" spans="1:6" x14ac:dyDescent="0.2">
      <c r="A338" s="52">
        <f>+A336+1</f>
        <v>281</v>
      </c>
      <c r="B338" s="39" t="s">
        <v>303</v>
      </c>
      <c r="C338" s="24" t="s">
        <v>24</v>
      </c>
      <c r="D338" s="27">
        <f>15+155</f>
        <v>170</v>
      </c>
      <c r="E338" s="69"/>
      <c r="F338" s="94">
        <f t="shared" si="32"/>
        <v>0</v>
      </c>
    </row>
    <row r="339" spans="1:6" x14ac:dyDescent="0.2">
      <c r="A339" s="52">
        <f>+A338+1</f>
        <v>282</v>
      </c>
      <c r="B339" s="39" t="s">
        <v>304</v>
      </c>
      <c r="C339" s="24" t="s">
        <v>24</v>
      </c>
      <c r="D339" s="27">
        <v>56</v>
      </c>
      <c r="E339" s="69"/>
      <c r="F339" s="94">
        <f t="shared" si="32"/>
        <v>0</v>
      </c>
    </row>
    <row r="340" spans="1:6" x14ac:dyDescent="0.2">
      <c r="A340" s="52">
        <f>+A339+1</f>
        <v>283</v>
      </c>
      <c r="B340" s="39" t="s">
        <v>301</v>
      </c>
      <c r="C340" s="24" t="s">
        <v>24</v>
      </c>
      <c r="D340" s="27">
        <v>185</v>
      </c>
      <c r="E340" s="69"/>
      <c r="F340" s="94">
        <f t="shared" si="32"/>
        <v>0</v>
      </c>
    </row>
    <row r="341" spans="1:6" ht="45" x14ac:dyDescent="0.2">
      <c r="A341" s="52">
        <f t="shared" ref="A341:A348" si="34">+A340+1</f>
        <v>284</v>
      </c>
      <c r="B341" s="39" t="s">
        <v>348</v>
      </c>
      <c r="C341" s="24" t="s">
        <v>43</v>
      </c>
      <c r="D341" s="27">
        <v>2</v>
      </c>
      <c r="E341" s="69"/>
      <c r="F341" s="94">
        <f t="shared" si="32"/>
        <v>0</v>
      </c>
    </row>
    <row r="342" spans="1:6" ht="45" x14ac:dyDescent="0.2">
      <c r="A342" s="52">
        <f t="shared" si="34"/>
        <v>285</v>
      </c>
      <c r="B342" s="39" t="s">
        <v>305</v>
      </c>
      <c r="C342" s="24" t="s">
        <v>43</v>
      </c>
      <c r="D342" s="27">
        <v>2</v>
      </c>
      <c r="E342" s="69"/>
      <c r="F342" s="94">
        <f t="shared" si="32"/>
        <v>0</v>
      </c>
    </row>
    <row r="343" spans="1:6" ht="81" x14ac:dyDescent="0.2">
      <c r="A343" s="52">
        <f t="shared" si="34"/>
        <v>286</v>
      </c>
      <c r="B343" s="39" t="s">
        <v>306</v>
      </c>
      <c r="C343" s="24" t="s">
        <v>24</v>
      </c>
      <c r="D343" s="27">
        <v>110</v>
      </c>
      <c r="E343" s="69"/>
      <c r="F343" s="94">
        <f t="shared" si="32"/>
        <v>0</v>
      </c>
    </row>
    <row r="344" spans="1:6" ht="63" x14ac:dyDescent="0.2">
      <c r="A344" s="52">
        <f t="shared" si="34"/>
        <v>287</v>
      </c>
      <c r="B344" s="39" t="s">
        <v>349</v>
      </c>
      <c r="C344" s="24" t="s">
        <v>283</v>
      </c>
      <c r="D344" s="27">
        <v>1</v>
      </c>
      <c r="E344" s="69"/>
      <c r="F344" s="94">
        <f t="shared" si="32"/>
        <v>0</v>
      </c>
    </row>
    <row r="345" spans="1:6" ht="99" x14ac:dyDescent="0.2">
      <c r="A345" s="52">
        <f t="shared" si="34"/>
        <v>288</v>
      </c>
      <c r="B345" s="39" t="s">
        <v>350</v>
      </c>
      <c r="C345" s="24" t="s">
        <v>43</v>
      </c>
      <c r="D345" s="27">
        <v>1</v>
      </c>
      <c r="E345" s="69"/>
      <c r="F345" s="94">
        <f t="shared" si="32"/>
        <v>0</v>
      </c>
    </row>
    <row r="346" spans="1:6" ht="126" x14ac:dyDescent="0.2">
      <c r="A346" s="52">
        <f t="shared" si="34"/>
        <v>289</v>
      </c>
      <c r="B346" s="39" t="s">
        <v>351</v>
      </c>
      <c r="C346" s="24" t="s">
        <v>43</v>
      </c>
      <c r="D346" s="27">
        <v>1</v>
      </c>
      <c r="E346" s="69"/>
      <c r="F346" s="94">
        <f t="shared" si="32"/>
        <v>0</v>
      </c>
    </row>
    <row r="347" spans="1:6" ht="63" x14ac:dyDescent="0.2">
      <c r="A347" s="52">
        <f t="shared" si="34"/>
        <v>290</v>
      </c>
      <c r="B347" s="39" t="s">
        <v>352</v>
      </c>
      <c r="C347" s="24" t="s">
        <v>43</v>
      </c>
      <c r="D347" s="27">
        <v>1</v>
      </c>
      <c r="E347" s="69"/>
      <c r="F347" s="94">
        <f t="shared" si="32"/>
        <v>0</v>
      </c>
    </row>
    <row r="348" spans="1:6" ht="54" x14ac:dyDescent="0.2">
      <c r="A348" s="52">
        <f t="shared" si="34"/>
        <v>291</v>
      </c>
      <c r="B348" s="39" t="s">
        <v>353</v>
      </c>
      <c r="C348" s="24" t="s">
        <v>43</v>
      </c>
      <c r="D348" s="27">
        <v>1</v>
      </c>
      <c r="E348" s="69"/>
      <c r="F348" s="94">
        <f t="shared" si="32"/>
        <v>0</v>
      </c>
    </row>
    <row r="349" spans="1:6" ht="54" x14ac:dyDescent="0.2">
      <c r="A349" s="52">
        <f>+A348+1</f>
        <v>292</v>
      </c>
      <c r="B349" s="39" t="s">
        <v>388</v>
      </c>
      <c r="C349" s="24" t="s">
        <v>43</v>
      </c>
      <c r="D349" s="27">
        <v>3</v>
      </c>
      <c r="E349" s="69"/>
      <c r="F349" s="94">
        <f t="shared" si="32"/>
        <v>0</v>
      </c>
    </row>
    <row r="350" spans="1:6" ht="135" x14ac:dyDescent="0.2">
      <c r="A350" s="52">
        <f t="shared" ref="A350:A351" si="35">+A349+1</f>
        <v>293</v>
      </c>
      <c r="B350" s="39" t="s">
        <v>407</v>
      </c>
      <c r="C350" s="24" t="s">
        <v>43</v>
      </c>
      <c r="D350" s="27">
        <v>22</v>
      </c>
      <c r="E350" s="69"/>
      <c r="F350" s="94">
        <f t="shared" si="32"/>
        <v>0</v>
      </c>
    </row>
    <row r="351" spans="1:6" ht="117" x14ac:dyDescent="0.2">
      <c r="A351" s="52">
        <f t="shared" si="35"/>
        <v>294</v>
      </c>
      <c r="B351" s="39" t="s">
        <v>408</v>
      </c>
      <c r="C351" s="24" t="s">
        <v>43</v>
      </c>
      <c r="D351" s="27">
        <v>28</v>
      </c>
      <c r="E351" s="69"/>
      <c r="F351" s="94">
        <f t="shared" ref="F351" si="36">+E351*D351</f>
        <v>0</v>
      </c>
    </row>
    <row r="352" spans="1:6" x14ac:dyDescent="0.2">
      <c r="A352" s="52"/>
      <c r="B352" s="39"/>
      <c r="C352" s="24"/>
      <c r="D352" s="27"/>
      <c r="E352" s="69"/>
      <c r="F352" s="94"/>
    </row>
    <row r="353" spans="1:8" s="33" customFormat="1" x14ac:dyDescent="0.2">
      <c r="A353" s="42" t="s">
        <v>414</v>
      </c>
      <c r="B353" s="43" t="s">
        <v>263</v>
      </c>
      <c r="C353" s="19"/>
      <c r="D353" s="19"/>
      <c r="E353" s="67"/>
      <c r="F353" s="19"/>
      <c r="H353" s="34"/>
    </row>
    <row r="354" spans="1:8" s="33" customFormat="1" ht="54" x14ac:dyDescent="0.2">
      <c r="A354" s="119">
        <f>+A351+1</f>
        <v>295</v>
      </c>
      <c r="B354" s="39" t="s">
        <v>311</v>
      </c>
      <c r="C354" s="24" t="s">
        <v>309</v>
      </c>
      <c r="D354" s="27">
        <v>124</v>
      </c>
      <c r="E354" s="69">
        <v>0</v>
      </c>
      <c r="F354" s="94">
        <f t="shared" ref="F354" si="37">+E354*D354</f>
        <v>0</v>
      </c>
      <c r="H354" s="34"/>
    </row>
    <row r="355" spans="1:8" s="33" customFormat="1" ht="36" x14ac:dyDescent="0.2">
      <c r="A355" s="119">
        <f>+A354+1</f>
        <v>296</v>
      </c>
      <c r="B355" s="39" t="s">
        <v>312</v>
      </c>
      <c r="C355" s="24" t="s">
        <v>309</v>
      </c>
      <c r="D355" s="27">
        <v>15</v>
      </c>
      <c r="E355" s="69">
        <v>0</v>
      </c>
      <c r="F355" s="94">
        <f t="shared" ref="F355:F358" si="38">+E355*D355</f>
        <v>0</v>
      </c>
      <c r="H355" s="34"/>
    </row>
    <row r="356" spans="1:8" s="33" customFormat="1" ht="36" x14ac:dyDescent="0.2">
      <c r="A356" s="119">
        <f t="shared" ref="A356:A375" si="39">+A355+1</f>
        <v>297</v>
      </c>
      <c r="B356" s="39" t="s">
        <v>313</v>
      </c>
      <c r="C356" s="24" t="s">
        <v>309</v>
      </c>
      <c r="D356" s="27">
        <v>11</v>
      </c>
      <c r="E356" s="69">
        <v>0</v>
      </c>
      <c r="F356" s="94">
        <f t="shared" si="38"/>
        <v>0</v>
      </c>
      <c r="H356" s="34"/>
    </row>
    <row r="357" spans="1:8" s="33" customFormat="1" ht="36" x14ac:dyDescent="0.2">
      <c r="A357" s="119">
        <f t="shared" si="39"/>
        <v>298</v>
      </c>
      <c r="B357" s="39" t="s">
        <v>314</v>
      </c>
      <c r="C357" s="24" t="s">
        <v>309</v>
      </c>
      <c r="D357" s="27">
        <v>52</v>
      </c>
      <c r="E357" s="69">
        <v>0</v>
      </c>
      <c r="F357" s="94">
        <f t="shared" si="38"/>
        <v>0</v>
      </c>
      <c r="H357" s="34"/>
    </row>
    <row r="358" spans="1:8" s="33" customFormat="1" ht="54" x14ac:dyDescent="0.2">
      <c r="A358" s="119">
        <f t="shared" si="39"/>
        <v>299</v>
      </c>
      <c r="B358" s="39" t="s">
        <v>324</v>
      </c>
      <c r="C358" s="24" t="s">
        <v>309</v>
      </c>
      <c r="D358" s="27">
        <v>13</v>
      </c>
      <c r="E358" s="69">
        <v>0</v>
      </c>
      <c r="F358" s="94">
        <f t="shared" si="38"/>
        <v>0</v>
      </c>
      <c r="H358" s="34"/>
    </row>
    <row r="359" spans="1:8" s="33" customFormat="1" ht="54" x14ac:dyDescent="0.2">
      <c r="A359" s="119">
        <f t="shared" si="39"/>
        <v>300</v>
      </c>
      <c r="B359" s="39" t="s">
        <v>315</v>
      </c>
      <c r="C359" s="24" t="s">
        <v>309</v>
      </c>
      <c r="D359" s="27">
        <v>18</v>
      </c>
      <c r="E359" s="69">
        <v>0</v>
      </c>
      <c r="F359" s="94">
        <f t="shared" ref="F359" si="40">+E359*D359</f>
        <v>0</v>
      </c>
      <c r="H359" s="34"/>
    </row>
    <row r="360" spans="1:8" s="33" customFormat="1" ht="29.25" customHeight="1" x14ac:dyDescent="0.2">
      <c r="A360" s="119">
        <f t="shared" si="39"/>
        <v>301</v>
      </c>
      <c r="B360" s="39" t="s">
        <v>316</v>
      </c>
      <c r="C360" s="24" t="s">
        <v>309</v>
      </c>
      <c r="D360" s="27">
        <v>11</v>
      </c>
      <c r="E360" s="69">
        <v>0</v>
      </c>
      <c r="F360" s="94">
        <f t="shared" ref="F360" si="41">+E360*D360</f>
        <v>0</v>
      </c>
      <c r="H360" s="34"/>
    </row>
    <row r="361" spans="1:8" s="33" customFormat="1" ht="36" x14ac:dyDescent="0.2">
      <c r="A361" s="119">
        <f t="shared" si="39"/>
        <v>302</v>
      </c>
      <c r="B361" s="39" t="s">
        <v>317</v>
      </c>
      <c r="C361" s="24" t="s">
        <v>309</v>
      </c>
      <c r="D361" s="27">
        <v>8</v>
      </c>
      <c r="E361" s="69">
        <v>0</v>
      </c>
      <c r="F361" s="94">
        <f t="shared" ref="F361" si="42">+E361*D361</f>
        <v>0</v>
      </c>
      <c r="H361" s="34"/>
    </row>
    <row r="362" spans="1:8" s="33" customFormat="1" ht="36" x14ac:dyDescent="0.2">
      <c r="A362" s="119">
        <f t="shared" si="39"/>
        <v>303</v>
      </c>
      <c r="B362" s="39" t="s">
        <v>318</v>
      </c>
      <c r="C362" s="24" t="s">
        <v>309</v>
      </c>
      <c r="D362" s="27">
        <v>15</v>
      </c>
      <c r="E362" s="69">
        <v>0</v>
      </c>
      <c r="F362" s="94">
        <f t="shared" ref="F362" si="43">+E362*D362</f>
        <v>0</v>
      </c>
      <c r="H362" s="34"/>
    </row>
    <row r="363" spans="1:8" s="33" customFormat="1" ht="45" x14ac:dyDescent="0.2">
      <c r="A363" s="119">
        <f t="shared" si="39"/>
        <v>304</v>
      </c>
      <c r="B363" s="39" t="s">
        <v>399</v>
      </c>
      <c r="C363" s="24" t="s">
        <v>309</v>
      </c>
      <c r="D363" s="27">
        <v>4</v>
      </c>
      <c r="E363" s="69">
        <v>0</v>
      </c>
      <c r="F363" s="94">
        <f t="shared" ref="F363" si="44">+E363*D363</f>
        <v>0</v>
      </c>
      <c r="H363" s="34"/>
    </row>
    <row r="364" spans="1:8" s="33" customFormat="1" ht="42" customHeight="1" x14ac:dyDescent="0.2">
      <c r="A364" s="119">
        <f t="shared" si="39"/>
        <v>305</v>
      </c>
      <c r="B364" s="39" t="s">
        <v>319</v>
      </c>
      <c r="C364" s="24" t="s">
        <v>309</v>
      </c>
      <c r="D364" s="27">
        <v>108</v>
      </c>
      <c r="E364" s="69">
        <v>0</v>
      </c>
      <c r="F364" s="94">
        <f t="shared" ref="F364:F365" si="45">+E364*D364</f>
        <v>0</v>
      </c>
      <c r="H364" s="34"/>
    </row>
    <row r="365" spans="1:8" s="33" customFormat="1" ht="36" x14ac:dyDescent="0.2">
      <c r="A365" s="119">
        <f t="shared" si="39"/>
        <v>306</v>
      </c>
      <c r="B365" s="39" t="s">
        <v>320</v>
      </c>
      <c r="C365" s="24" t="s">
        <v>309</v>
      </c>
      <c r="D365" s="27">
        <v>12</v>
      </c>
      <c r="E365" s="69">
        <v>0</v>
      </c>
      <c r="F365" s="94">
        <f t="shared" si="45"/>
        <v>0</v>
      </c>
      <c r="H365" s="34"/>
    </row>
    <row r="366" spans="1:8" s="33" customFormat="1" ht="24" customHeight="1" x14ac:dyDescent="0.2">
      <c r="A366" s="119">
        <f t="shared" si="39"/>
        <v>307</v>
      </c>
      <c r="B366" s="39" t="s">
        <v>321</v>
      </c>
      <c r="C366" s="24" t="s">
        <v>309</v>
      </c>
      <c r="D366" s="27">
        <v>12</v>
      </c>
      <c r="E366" s="69">
        <v>0</v>
      </c>
      <c r="F366" s="94">
        <f t="shared" ref="F366" si="46">+E366*D366</f>
        <v>0</v>
      </c>
      <c r="H366" s="34"/>
    </row>
    <row r="367" spans="1:8" s="33" customFormat="1" ht="41.25" customHeight="1" x14ac:dyDescent="0.2">
      <c r="A367" s="119">
        <f t="shared" si="39"/>
        <v>308</v>
      </c>
      <c r="B367" s="39" t="s">
        <v>322</v>
      </c>
      <c r="C367" s="24" t="s">
        <v>309</v>
      </c>
      <c r="D367" s="27">
        <v>11</v>
      </c>
      <c r="E367" s="69">
        <v>0</v>
      </c>
      <c r="F367" s="94">
        <f t="shared" ref="F367:F368" si="47">+E367*D367</f>
        <v>0</v>
      </c>
      <c r="H367" s="34"/>
    </row>
    <row r="368" spans="1:8" s="33" customFormat="1" ht="29.25" customHeight="1" x14ac:dyDescent="0.2">
      <c r="A368" s="119">
        <f t="shared" si="39"/>
        <v>309</v>
      </c>
      <c r="B368" s="39" t="s">
        <v>323</v>
      </c>
      <c r="C368" s="24" t="s">
        <v>309</v>
      </c>
      <c r="D368" s="27">
        <v>19</v>
      </c>
      <c r="E368" s="69">
        <v>0</v>
      </c>
      <c r="F368" s="94">
        <f t="shared" si="47"/>
        <v>0</v>
      </c>
      <c r="H368" s="34"/>
    </row>
    <row r="369" spans="1:8" s="33" customFormat="1" ht="27" x14ac:dyDescent="0.2">
      <c r="A369" s="119">
        <f t="shared" si="39"/>
        <v>310</v>
      </c>
      <c r="B369" s="39" t="s">
        <v>401</v>
      </c>
      <c r="C369" s="24" t="s">
        <v>400</v>
      </c>
      <c r="D369" s="27">
        <v>100.1</v>
      </c>
      <c r="E369" s="69">
        <v>0</v>
      </c>
      <c r="F369" s="94">
        <f t="shared" ref="F369:F370" si="48">+E369*D369</f>
        <v>0</v>
      </c>
      <c r="H369" s="34"/>
    </row>
    <row r="370" spans="1:8" s="33" customFormat="1" ht="27" x14ac:dyDescent="0.2">
      <c r="A370" s="119">
        <f t="shared" si="39"/>
        <v>311</v>
      </c>
      <c r="B370" s="39" t="s">
        <v>435</v>
      </c>
      <c r="C370" s="24" t="s">
        <v>309</v>
      </c>
      <c r="D370" s="27">
        <v>25</v>
      </c>
      <c r="E370" s="69">
        <v>0</v>
      </c>
      <c r="F370" s="94">
        <f t="shared" si="48"/>
        <v>0</v>
      </c>
      <c r="H370" s="34"/>
    </row>
    <row r="371" spans="1:8" s="33" customFormat="1" ht="54" x14ac:dyDescent="0.2">
      <c r="A371" s="119">
        <f t="shared" si="39"/>
        <v>312</v>
      </c>
      <c r="B371" s="39" t="s">
        <v>436</v>
      </c>
      <c r="C371" s="24" t="s">
        <v>400</v>
      </c>
      <c r="D371" s="27">
        <v>110</v>
      </c>
      <c r="E371" s="69">
        <v>0</v>
      </c>
      <c r="F371" s="94">
        <f t="shared" ref="F371:F372" si="49">+E371*D371</f>
        <v>0</v>
      </c>
      <c r="H371" s="34"/>
    </row>
    <row r="372" spans="1:8" s="33" customFormat="1" ht="54" x14ac:dyDescent="0.2">
      <c r="A372" s="119">
        <f t="shared" si="39"/>
        <v>313</v>
      </c>
      <c r="B372" s="39" t="s">
        <v>437</v>
      </c>
      <c r="C372" s="24" t="s">
        <v>400</v>
      </c>
      <c r="D372" s="27">
        <v>112</v>
      </c>
      <c r="E372" s="69">
        <v>0</v>
      </c>
      <c r="F372" s="94">
        <f t="shared" si="49"/>
        <v>0</v>
      </c>
      <c r="H372" s="34"/>
    </row>
    <row r="373" spans="1:8" s="33" customFormat="1" ht="54" x14ac:dyDescent="0.2">
      <c r="A373" s="119">
        <f t="shared" si="39"/>
        <v>314</v>
      </c>
      <c r="B373" s="39" t="s">
        <v>438</v>
      </c>
      <c r="C373" s="24" t="s">
        <v>400</v>
      </c>
      <c r="D373" s="27">
        <v>4.8</v>
      </c>
      <c r="E373" s="69">
        <v>0</v>
      </c>
      <c r="F373" s="94">
        <f t="shared" ref="F373" si="50">+E373*D373</f>
        <v>0</v>
      </c>
      <c r="H373" s="34"/>
    </row>
    <row r="374" spans="1:8" s="33" customFormat="1" ht="36" x14ac:dyDescent="0.2">
      <c r="A374" s="119">
        <f>+A373+1</f>
        <v>315</v>
      </c>
      <c r="B374" s="39" t="s">
        <v>409</v>
      </c>
      <c r="C374" s="24" t="s">
        <v>309</v>
      </c>
      <c r="D374" s="27">
        <v>2</v>
      </c>
      <c r="E374" s="69">
        <v>0</v>
      </c>
      <c r="F374" s="94">
        <f t="shared" ref="F374" si="51">+E374*D374</f>
        <v>0</v>
      </c>
      <c r="H374" s="34"/>
    </row>
    <row r="375" spans="1:8" s="33" customFormat="1" ht="36" x14ac:dyDescent="0.2">
      <c r="A375" s="119">
        <f t="shared" si="39"/>
        <v>316</v>
      </c>
      <c r="B375" s="39" t="s">
        <v>410</v>
      </c>
      <c r="C375" s="24" t="s">
        <v>309</v>
      </c>
      <c r="D375" s="27">
        <v>2</v>
      </c>
      <c r="E375" s="69">
        <v>0</v>
      </c>
      <c r="F375" s="94">
        <f t="shared" ref="F375" si="52">+E375*D375</f>
        <v>0</v>
      </c>
      <c r="H375" s="34"/>
    </row>
    <row r="376" spans="1:8" s="33" customFormat="1" x14ac:dyDescent="0.2">
      <c r="A376" s="119"/>
      <c r="B376" s="39"/>
      <c r="C376" s="24"/>
      <c r="D376" s="27"/>
      <c r="E376" s="69"/>
      <c r="F376" s="94"/>
      <c r="H376" s="34"/>
    </row>
    <row r="377" spans="1:8" s="33" customFormat="1" x14ac:dyDescent="0.2">
      <c r="A377" s="79"/>
      <c r="B377" s="80"/>
      <c r="C377" s="83"/>
      <c r="D377" s="84"/>
      <c r="E377" s="85"/>
      <c r="F377" s="94"/>
      <c r="H377" s="34"/>
    </row>
    <row r="378" spans="1:8" x14ac:dyDescent="0.2">
      <c r="A378" s="51"/>
      <c r="B378" s="82" t="s">
        <v>397</v>
      </c>
      <c r="C378" s="16"/>
      <c r="D378" s="16"/>
      <c r="E378" s="66"/>
      <c r="F378" s="32">
        <f>SUM(F283:F377)</f>
        <v>0</v>
      </c>
    </row>
    <row r="379" spans="1:8" x14ac:dyDescent="0.2">
      <c r="A379" s="113"/>
      <c r="B379" s="114"/>
      <c r="C379" s="115"/>
      <c r="D379" s="116"/>
      <c r="E379" s="117"/>
      <c r="F379" s="118"/>
    </row>
    <row r="380" spans="1:8" x14ac:dyDescent="0.2">
      <c r="A380" s="25"/>
      <c r="C380" s="152" t="s">
        <v>264</v>
      </c>
      <c r="D380" s="150"/>
      <c r="E380" s="151"/>
      <c r="F380" s="86">
        <f>+F378+F280+C219+F198+F153+F91</f>
        <v>0</v>
      </c>
    </row>
    <row r="381" spans="1:8" x14ac:dyDescent="0.2">
      <c r="A381" s="25"/>
      <c r="C381" s="152" t="s">
        <v>87</v>
      </c>
      <c r="D381" s="150"/>
      <c r="E381" s="151"/>
      <c r="F381" s="86">
        <f>+F380*0.16</f>
        <v>0</v>
      </c>
    </row>
    <row r="382" spans="1:8" x14ac:dyDescent="0.2">
      <c r="A382" s="25"/>
      <c r="C382" s="152" t="s">
        <v>88</v>
      </c>
      <c r="D382" s="150"/>
      <c r="E382" s="151"/>
      <c r="F382" s="86">
        <f>+F381+F380</f>
        <v>0</v>
      </c>
    </row>
    <row r="383" spans="1:8" x14ac:dyDescent="0.2">
      <c r="A383" s="25"/>
      <c r="E383" s="25"/>
    </row>
    <row r="384" spans="1:8" x14ac:dyDescent="0.2">
      <c r="A384" s="25"/>
      <c r="E384" s="25"/>
    </row>
    <row r="385" spans="1:5" x14ac:dyDescent="0.2">
      <c r="A385" s="25"/>
      <c r="E385" s="25"/>
    </row>
    <row r="386" spans="1:5" x14ac:dyDescent="0.2">
      <c r="A386" s="25"/>
      <c r="E386" s="25"/>
    </row>
    <row r="387" spans="1:5" x14ac:dyDescent="0.2">
      <c r="A387" s="25"/>
      <c r="E387" s="25"/>
    </row>
    <row r="388" spans="1:5" x14ac:dyDescent="0.2">
      <c r="A388" s="25"/>
      <c r="E388" s="25"/>
    </row>
    <row r="389" spans="1:5" x14ac:dyDescent="0.2">
      <c r="A389" s="25"/>
      <c r="E389" s="25"/>
    </row>
    <row r="390" spans="1:5" x14ac:dyDescent="0.2">
      <c r="A390" s="25"/>
      <c r="E390" s="25"/>
    </row>
    <row r="391" spans="1:5" x14ac:dyDescent="0.2">
      <c r="A391" s="25"/>
      <c r="E391" s="25"/>
    </row>
    <row r="392" spans="1:5" x14ac:dyDescent="0.2">
      <c r="A392" s="25"/>
      <c r="E392" s="25"/>
    </row>
    <row r="393" spans="1:5" x14ac:dyDescent="0.2">
      <c r="A393" s="25"/>
      <c r="E393" s="25"/>
    </row>
    <row r="394" spans="1:5" x14ac:dyDescent="0.2">
      <c r="A394" s="25"/>
      <c r="E394" s="25"/>
    </row>
    <row r="395" spans="1:5" x14ac:dyDescent="0.2">
      <c r="A395" s="25"/>
      <c r="E395" s="25"/>
    </row>
    <row r="396" spans="1:5" x14ac:dyDescent="0.2">
      <c r="A396" s="25"/>
      <c r="E396" s="25"/>
    </row>
    <row r="397" spans="1:5" x14ac:dyDescent="0.2">
      <c r="A397" s="25"/>
      <c r="E397" s="25"/>
    </row>
    <row r="398" spans="1:5" x14ac:dyDescent="0.2">
      <c r="A398" s="25"/>
      <c r="E398" s="25"/>
    </row>
    <row r="399" spans="1:5" x14ac:dyDescent="0.2">
      <c r="A399" s="25"/>
      <c r="E399" s="25"/>
    </row>
    <row r="400" spans="1:5" x14ac:dyDescent="0.2">
      <c r="A400" s="25"/>
      <c r="E400" s="25"/>
    </row>
    <row r="401" spans="1:5" x14ac:dyDescent="0.2">
      <c r="A401" s="25"/>
      <c r="E401" s="25"/>
    </row>
    <row r="402" spans="1:5" x14ac:dyDescent="0.2">
      <c r="A402" s="25"/>
      <c r="E402" s="25"/>
    </row>
    <row r="403" spans="1:5" x14ac:dyDescent="0.2">
      <c r="A403" s="25"/>
      <c r="E403" s="25"/>
    </row>
    <row r="404" spans="1:5" x14ac:dyDescent="0.2">
      <c r="A404" s="25"/>
      <c r="E404" s="25"/>
    </row>
    <row r="405" spans="1:5" x14ac:dyDescent="0.2">
      <c r="A405" s="25"/>
      <c r="E405" s="25"/>
    </row>
    <row r="406" spans="1:5" x14ac:dyDescent="0.2">
      <c r="A406" s="25"/>
      <c r="E406" s="25"/>
    </row>
    <row r="407" spans="1:5" x14ac:dyDescent="0.2">
      <c r="A407" s="25"/>
      <c r="E407" s="25"/>
    </row>
    <row r="408" spans="1:5" x14ac:dyDescent="0.2">
      <c r="A408" s="25"/>
      <c r="E408" s="25"/>
    </row>
    <row r="409" spans="1:5" x14ac:dyDescent="0.2">
      <c r="A409" s="25"/>
      <c r="E409" s="25"/>
    </row>
    <row r="410" spans="1:5" x14ac:dyDescent="0.2">
      <c r="A410" s="25"/>
      <c r="E410" s="25"/>
    </row>
    <row r="411" spans="1:5" x14ac:dyDescent="0.2">
      <c r="A411" s="25"/>
      <c r="E411" s="25"/>
    </row>
    <row r="412" spans="1:5" x14ac:dyDescent="0.2">
      <c r="A412" s="25"/>
      <c r="E412" s="25"/>
    </row>
    <row r="413" spans="1:5" x14ac:dyDescent="0.2">
      <c r="A413" s="25"/>
      <c r="E413" s="25"/>
    </row>
    <row r="414" spans="1:5" x14ac:dyDescent="0.2">
      <c r="A414" s="25"/>
      <c r="E414" s="25"/>
    </row>
    <row r="415" spans="1:5" x14ac:dyDescent="0.2">
      <c r="A415" s="25"/>
      <c r="E415" s="25"/>
    </row>
    <row r="416" spans="1:5" x14ac:dyDescent="0.2">
      <c r="A416" s="25"/>
      <c r="E416" s="25"/>
    </row>
    <row r="417" spans="1:5" x14ac:dyDescent="0.2">
      <c r="A417" s="25"/>
      <c r="E417" s="25"/>
    </row>
    <row r="418" spans="1:5" x14ac:dyDescent="0.2">
      <c r="A418" s="25"/>
      <c r="E418" s="25"/>
    </row>
    <row r="419" spans="1:5" x14ac:dyDescent="0.2">
      <c r="A419" s="25"/>
      <c r="E419" s="25"/>
    </row>
    <row r="420" spans="1:5" x14ac:dyDescent="0.2">
      <c r="A420" s="25"/>
      <c r="E420" s="25"/>
    </row>
    <row r="421" spans="1:5" x14ac:dyDescent="0.2">
      <c r="A421" s="25"/>
      <c r="E421" s="25"/>
    </row>
    <row r="422" spans="1:5" x14ac:dyDescent="0.2">
      <c r="A422" s="25"/>
      <c r="E422" s="25"/>
    </row>
    <row r="423" spans="1:5" x14ac:dyDescent="0.2">
      <c r="A423" s="25"/>
      <c r="E423" s="25"/>
    </row>
    <row r="424" spans="1:5" x14ac:dyDescent="0.2">
      <c r="A424" s="25"/>
      <c r="E424" s="25"/>
    </row>
    <row r="425" spans="1:5" x14ac:dyDescent="0.2">
      <c r="A425" s="25"/>
      <c r="E425" s="25"/>
    </row>
    <row r="426" spans="1:5" x14ac:dyDescent="0.2">
      <c r="A426" s="25"/>
      <c r="E426" s="25"/>
    </row>
    <row r="427" spans="1:5" x14ac:dyDescent="0.2">
      <c r="A427" s="25"/>
      <c r="E427" s="25"/>
    </row>
    <row r="428" spans="1:5" x14ac:dyDescent="0.2">
      <c r="A428" s="25"/>
      <c r="E428" s="25"/>
    </row>
    <row r="429" spans="1:5" x14ac:dyDescent="0.2">
      <c r="A429" s="25"/>
      <c r="E429" s="25"/>
    </row>
    <row r="430" spans="1:5" x14ac:dyDescent="0.2">
      <c r="A430" s="25"/>
      <c r="E430" s="25"/>
    </row>
    <row r="431" spans="1:5" x14ac:dyDescent="0.2">
      <c r="A431" s="25"/>
      <c r="E431" s="25"/>
    </row>
    <row r="432" spans="1:5" x14ac:dyDescent="0.2">
      <c r="A432" s="25"/>
      <c r="E432" s="25"/>
    </row>
    <row r="433" spans="1:5" x14ac:dyDescent="0.2">
      <c r="A433" s="25"/>
      <c r="E433" s="25"/>
    </row>
    <row r="434" spans="1:5" x14ac:dyDescent="0.2">
      <c r="A434" s="25"/>
      <c r="E434" s="25"/>
    </row>
    <row r="435" spans="1:5" x14ac:dyDescent="0.2">
      <c r="A435" s="25"/>
      <c r="E435" s="25"/>
    </row>
    <row r="436" spans="1:5" x14ac:dyDescent="0.2">
      <c r="A436" s="25"/>
      <c r="E436" s="25"/>
    </row>
    <row r="437" spans="1:5" x14ac:dyDescent="0.2">
      <c r="A437" s="25"/>
      <c r="E437" s="25"/>
    </row>
    <row r="438" spans="1:5" x14ac:dyDescent="0.2">
      <c r="A438" s="25"/>
      <c r="E438" s="25"/>
    </row>
    <row r="439" spans="1:5" x14ac:dyDescent="0.2">
      <c r="A439" s="25"/>
      <c r="E439" s="25"/>
    </row>
    <row r="440" spans="1:5" x14ac:dyDescent="0.2">
      <c r="A440" s="25"/>
      <c r="E440" s="25"/>
    </row>
    <row r="441" spans="1:5" x14ac:dyDescent="0.2">
      <c r="A441" s="25"/>
      <c r="E441" s="25"/>
    </row>
    <row r="442" spans="1:5" x14ac:dyDescent="0.2">
      <c r="A442" s="25"/>
      <c r="E442" s="25"/>
    </row>
    <row r="443" spans="1:5" x14ac:dyDescent="0.2">
      <c r="A443" s="25"/>
    </row>
    <row r="444" spans="1:5" x14ac:dyDescent="0.2">
      <c r="A444" s="25"/>
    </row>
    <row r="445" spans="1:5" x14ac:dyDescent="0.2">
      <c r="A445" s="25"/>
    </row>
    <row r="446" spans="1:5" x14ac:dyDescent="0.2">
      <c r="A446" s="25"/>
    </row>
    <row r="447" spans="1:5" x14ac:dyDescent="0.2">
      <c r="A447" s="25"/>
    </row>
    <row r="448" spans="1:5" x14ac:dyDescent="0.2">
      <c r="A448" s="25"/>
    </row>
    <row r="449" spans="1:1" x14ac:dyDescent="0.2">
      <c r="A449" s="25"/>
    </row>
    <row r="450" spans="1:1" x14ac:dyDescent="0.2">
      <c r="A450" s="25"/>
    </row>
    <row r="451" spans="1:1" x14ac:dyDescent="0.2">
      <c r="A451" s="25"/>
    </row>
    <row r="452" spans="1:1" x14ac:dyDescent="0.2">
      <c r="A452" s="25"/>
    </row>
    <row r="453" spans="1:1" x14ac:dyDescent="0.2">
      <c r="A453" s="25"/>
    </row>
    <row r="454" spans="1:1" x14ac:dyDescent="0.2">
      <c r="A454" s="25"/>
    </row>
    <row r="455" spans="1:1" x14ac:dyDescent="0.2">
      <c r="A455" s="25"/>
    </row>
    <row r="456" spans="1:1" x14ac:dyDescent="0.2">
      <c r="A456" s="25"/>
    </row>
    <row r="457" spans="1:1" x14ac:dyDescent="0.2">
      <c r="A457" s="25"/>
    </row>
    <row r="458" spans="1:1" x14ac:dyDescent="0.2">
      <c r="A458" s="25"/>
    </row>
    <row r="459" spans="1:1" x14ac:dyDescent="0.2">
      <c r="A459" s="25"/>
    </row>
    <row r="460" spans="1:1" x14ac:dyDescent="0.2">
      <c r="A460" s="25"/>
    </row>
    <row r="461" spans="1:1" x14ac:dyDescent="0.2">
      <c r="A461" s="25"/>
    </row>
    <row r="462" spans="1:1" x14ac:dyDescent="0.2">
      <c r="A462" s="25"/>
    </row>
    <row r="463" spans="1:1" x14ac:dyDescent="0.2">
      <c r="A463" s="25"/>
    </row>
    <row r="464" spans="1:1" x14ac:dyDescent="0.2">
      <c r="A464" s="25"/>
    </row>
    <row r="465" spans="1:1" x14ac:dyDescent="0.2">
      <c r="A465" s="25"/>
    </row>
    <row r="466" spans="1:1" x14ac:dyDescent="0.2">
      <c r="A466" s="25"/>
    </row>
    <row r="467" spans="1:1" x14ac:dyDescent="0.2">
      <c r="A467" s="25"/>
    </row>
    <row r="468" spans="1:1" x14ac:dyDescent="0.2">
      <c r="A468" s="25"/>
    </row>
    <row r="469" spans="1:1" x14ac:dyDescent="0.2">
      <c r="A469" s="25"/>
    </row>
    <row r="470" spans="1:1" x14ac:dyDescent="0.2">
      <c r="A470" s="25"/>
    </row>
    <row r="471" spans="1:1" x14ac:dyDescent="0.2">
      <c r="A471" s="25"/>
    </row>
    <row r="472" spans="1:1" x14ac:dyDescent="0.2">
      <c r="A472" s="25"/>
    </row>
    <row r="473" spans="1:1" x14ac:dyDescent="0.2">
      <c r="A473" s="25"/>
    </row>
    <row r="474" spans="1:1" x14ac:dyDescent="0.2">
      <c r="A474" s="25"/>
    </row>
    <row r="475" spans="1:1" x14ac:dyDescent="0.2">
      <c r="A475" s="25"/>
    </row>
    <row r="476" spans="1:1" x14ac:dyDescent="0.2">
      <c r="A476" s="25"/>
    </row>
    <row r="477" spans="1:1" x14ac:dyDescent="0.2">
      <c r="A477" s="25"/>
    </row>
    <row r="478" spans="1:1" x14ac:dyDescent="0.2">
      <c r="A478" s="25"/>
    </row>
    <row r="479" spans="1:1" x14ac:dyDescent="0.2">
      <c r="A479" s="25"/>
    </row>
    <row r="480" spans="1:1" x14ac:dyDescent="0.2">
      <c r="A480" s="25"/>
    </row>
    <row r="481" spans="1:1" x14ac:dyDescent="0.2">
      <c r="A481" s="25"/>
    </row>
    <row r="482" spans="1:1" x14ac:dyDescent="0.2">
      <c r="A482" s="25"/>
    </row>
    <row r="483" spans="1:1" x14ac:dyDescent="0.2">
      <c r="A483" s="25"/>
    </row>
    <row r="484" spans="1:1" x14ac:dyDescent="0.2">
      <c r="A484" s="25"/>
    </row>
    <row r="485" spans="1:1" x14ac:dyDescent="0.2">
      <c r="A485" s="25"/>
    </row>
    <row r="486" spans="1:1" x14ac:dyDescent="0.2">
      <c r="A486" s="25"/>
    </row>
    <row r="487" spans="1:1" x14ac:dyDescent="0.2">
      <c r="A487" s="25"/>
    </row>
    <row r="488" spans="1:1" x14ac:dyDescent="0.2">
      <c r="A488" s="25"/>
    </row>
    <row r="489" spans="1:1" x14ac:dyDescent="0.2">
      <c r="A489" s="25"/>
    </row>
    <row r="490" spans="1:1" x14ac:dyDescent="0.2">
      <c r="A490" s="25"/>
    </row>
    <row r="491" spans="1:1" x14ac:dyDescent="0.2">
      <c r="A491" s="25"/>
    </row>
    <row r="492" spans="1:1" x14ac:dyDescent="0.2">
      <c r="A492" s="25"/>
    </row>
    <row r="493" spans="1:1" x14ac:dyDescent="0.2">
      <c r="A493" s="25"/>
    </row>
    <row r="494" spans="1:1" x14ac:dyDescent="0.2">
      <c r="A494" s="25"/>
    </row>
    <row r="495" spans="1:1" x14ac:dyDescent="0.2">
      <c r="A495" s="25"/>
    </row>
    <row r="496" spans="1:1" x14ac:dyDescent="0.2">
      <c r="A496" s="25"/>
    </row>
    <row r="497" spans="1:1" x14ac:dyDescent="0.2">
      <c r="A497" s="25"/>
    </row>
    <row r="498" spans="1:1" x14ac:dyDescent="0.2">
      <c r="A498" s="25"/>
    </row>
    <row r="499" spans="1:1" x14ac:dyDescent="0.2">
      <c r="A499" s="25"/>
    </row>
    <row r="500" spans="1:1" x14ac:dyDescent="0.2">
      <c r="A500" s="25"/>
    </row>
    <row r="501" spans="1:1" x14ac:dyDescent="0.2">
      <c r="A501" s="25"/>
    </row>
    <row r="502" spans="1:1" x14ac:dyDescent="0.2">
      <c r="A502" s="25"/>
    </row>
    <row r="503" spans="1:1" x14ac:dyDescent="0.2">
      <c r="A503" s="25"/>
    </row>
    <row r="504" spans="1:1" x14ac:dyDescent="0.2">
      <c r="A504" s="25"/>
    </row>
    <row r="505" spans="1:1" x14ac:dyDescent="0.2">
      <c r="A505" s="25"/>
    </row>
    <row r="506" spans="1:1" x14ac:dyDescent="0.2">
      <c r="A506" s="25"/>
    </row>
    <row r="507" spans="1:1" x14ac:dyDescent="0.2">
      <c r="A507" s="25"/>
    </row>
    <row r="508" spans="1:1" x14ac:dyDescent="0.2">
      <c r="A508" s="25"/>
    </row>
    <row r="509" spans="1:1" x14ac:dyDescent="0.2">
      <c r="A509" s="25"/>
    </row>
    <row r="510" spans="1:1" x14ac:dyDescent="0.2">
      <c r="A510" s="25"/>
    </row>
    <row r="511" spans="1:1" x14ac:dyDescent="0.2">
      <c r="A511" s="25"/>
    </row>
    <row r="512" spans="1:1" x14ac:dyDescent="0.2">
      <c r="A512" s="25"/>
    </row>
    <row r="513" spans="1:1" x14ac:dyDescent="0.2">
      <c r="A513" s="25"/>
    </row>
    <row r="514" spans="1:1" x14ac:dyDescent="0.2">
      <c r="A514" s="25"/>
    </row>
    <row r="515" spans="1:1" x14ac:dyDescent="0.2">
      <c r="A515" s="25"/>
    </row>
    <row r="516" spans="1:1" x14ac:dyDescent="0.2">
      <c r="A516" s="25"/>
    </row>
    <row r="517" spans="1:1" x14ac:dyDescent="0.2">
      <c r="A517" s="25"/>
    </row>
    <row r="518" spans="1:1" x14ac:dyDescent="0.2">
      <c r="A518" s="25"/>
    </row>
    <row r="519" spans="1:1" x14ac:dyDescent="0.2">
      <c r="A519" s="25"/>
    </row>
    <row r="520" spans="1:1" x14ac:dyDescent="0.2">
      <c r="A520" s="25"/>
    </row>
    <row r="521" spans="1:1" x14ac:dyDescent="0.2">
      <c r="A521" s="25"/>
    </row>
    <row r="522" spans="1:1" x14ac:dyDescent="0.2">
      <c r="A522" s="25"/>
    </row>
    <row r="523" spans="1:1" x14ac:dyDescent="0.2">
      <c r="A523" s="25"/>
    </row>
    <row r="524" spans="1:1" x14ac:dyDescent="0.2">
      <c r="A524" s="25"/>
    </row>
    <row r="525" spans="1:1" x14ac:dyDescent="0.2">
      <c r="A525" s="25"/>
    </row>
    <row r="526" spans="1:1" x14ac:dyDescent="0.2">
      <c r="A526" s="25"/>
    </row>
    <row r="527" spans="1:1" x14ac:dyDescent="0.2">
      <c r="A527" s="25"/>
    </row>
    <row r="528" spans="1:1" x14ac:dyDescent="0.2">
      <c r="A528" s="25"/>
    </row>
    <row r="529" spans="1:1" x14ac:dyDescent="0.2">
      <c r="A529" s="25"/>
    </row>
    <row r="530" spans="1:1" x14ac:dyDescent="0.2">
      <c r="A530" s="25"/>
    </row>
    <row r="531" spans="1:1" x14ac:dyDescent="0.2">
      <c r="A531" s="25"/>
    </row>
    <row r="532" spans="1:1" x14ac:dyDescent="0.2">
      <c r="A532" s="25"/>
    </row>
    <row r="533" spans="1:1" x14ac:dyDescent="0.2">
      <c r="A533" s="25"/>
    </row>
    <row r="534" spans="1:1" x14ac:dyDescent="0.2">
      <c r="A534" s="25"/>
    </row>
    <row r="535" spans="1:1" x14ac:dyDescent="0.2">
      <c r="A535" s="25"/>
    </row>
    <row r="536" spans="1:1" x14ac:dyDescent="0.2">
      <c r="A536" s="25"/>
    </row>
    <row r="537" spans="1:1" x14ac:dyDescent="0.2">
      <c r="A537" s="25"/>
    </row>
    <row r="538" spans="1:1" x14ac:dyDescent="0.2">
      <c r="A538" s="25"/>
    </row>
    <row r="539" spans="1:1" x14ac:dyDescent="0.2">
      <c r="A539" s="25"/>
    </row>
    <row r="540" spans="1:1" x14ac:dyDescent="0.2">
      <c r="A540" s="25"/>
    </row>
    <row r="541" spans="1:1" x14ac:dyDescent="0.2">
      <c r="A541" s="25"/>
    </row>
    <row r="542" spans="1:1" x14ac:dyDescent="0.2">
      <c r="A542" s="25"/>
    </row>
    <row r="543" spans="1:1" x14ac:dyDescent="0.2">
      <c r="A543" s="25"/>
    </row>
    <row r="544" spans="1:1" x14ac:dyDescent="0.2">
      <c r="A544" s="25"/>
    </row>
    <row r="545" spans="1:1" x14ac:dyDescent="0.2">
      <c r="A545" s="25"/>
    </row>
    <row r="546" spans="1:1" x14ac:dyDescent="0.2">
      <c r="A546" s="25"/>
    </row>
    <row r="547" spans="1:1" x14ac:dyDescent="0.2">
      <c r="A547" s="25"/>
    </row>
    <row r="548" spans="1:1" x14ac:dyDescent="0.2">
      <c r="A548" s="25"/>
    </row>
    <row r="549" spans="1:1" x14ac:dyDescent="0.2">
      <c r="A549" s="25"/>
    </row>
    <row r="550" spans="1:1" x14ac:dyDescent="0.2">
      <c r="A550" s="25"/>
    </row>
    <row r="551" spans="1:1" x14ac:dyDescent="0.2">
      <c r="A551" s="25"/>
    </row>
    <row r="552" spans="1:1" x14ac:dyDescent="0.2">
      <c r="A552" s="25"/>
    </row>
    <row r="553" spans="1:1" x14ac:dyDescent="0.2">
      <c r="A553" s="25"/>
    </row>
    <row r="554" spans="1:1" x14ac:dyDescent="0.2">
      <c r="A554" s="25"/>
    </row>
    <row r="555" spans="1:1" x14ac:dyDescent="0.2">
      <c r="A555" s="25"/>
    </row>
    <row r="556" spans="1:1" x14ac:dyDescent="0.2">
      <c r="A556" s="25"/>
    </row>
    <row r="557" spans="1:1" x14ac:dyDescent="0.2">
      <c r="A557" s="25"/>
    </row>
    <row r="558" spans="1:1" x14ac:dyDescent="0.2">
      <c r="A558" s="25"/>
    </row>
    <row r="559" spans="1:1" x14ac:dyDescent="0.2">
      <c r="A559" s="25"/>
    </row>
    <row r="560" spans="1:1" x14ac:dyDescent="0.2">
      <c r="A560" s="25"/>
    </row>
    <row r="561" spans="1:6" x14ac:dyDescent="0.2">
      <c r="A561" s="25"/>
    </row>
    <row r="562" spans="1:6" x14ac:dyDescent="0.2">
      <c r="A562" s="25"/>
    </row>
    <row r="563" spans="1:6" x14ac:dyDescent="0.2">
      <c r="A563" s="25"/>
    </row>
    <row r="564" spans="1:6" x14ac:dyDescent="0.2">
      <c r="A564" s="25"/>
    </row>
    <row r="565" spans="1:6" x14ac:dyDescent="0.2">
      <c r="A565" s="25"/>
    </row>
    <row r="566" spans="1:6" x14ac:dyDescent="0.2">
      <c r="A566" s="25"/>
    </row>
    <row r="567" spans="1:6" x14ac:dyDescent="0.2">
      <c r="A567" s="25"/>
    </row>
    <row r="568" spans="1:6" x14ac:dyDescent="0.2">
      <c r="A568" s="25"/>
    </row>
    <row r="569" spans="1:6" x14ac:dyDescent="0.2">
      <c r="A569" s="25"/>
    </row>
    <row r="570" spans="1:6" x14ac:dyDescent="0.2">
      <c r="A570" s="25"/>
    </row>
    <row r="571" spans="1:6" x14ac:dyDescent="0.2">
      <c r="A571" s="143" t="s">
        <v>85</v>
      </c>
      <c r="B571" s="144"/>
      <c r="C571" s="149" t="s">
        <v>86</v>
      </c>
      <c r="D571" s="150"/>
      <c r="E571" s="151"/>
      <c r="F571" s="36"/>
    </row>
    <row r="572" spans="1:6" x14ac:dyDescent="0.2">
      <c r="A572" s="145"/>
      <c r="B572" s="146"/>
      <c r="C572" s="152" t="s">
        <v>87</v>
      </c>
      <c r="D572" s="150"/>
      <c r="E572" s="151"/>
      <c r="F572" s="36"/>
    </row>
    <row r="573" spans="1:6" x14ac:dyDescent="0.2">
      <c r="A573" s="147"/>
      <c r="B573" s="148"/>
      <c r="C573" s="152" t="s">
        <v>88</v>
      </c>
      <c r="D573" s="150"/>
      <c r="E573" s="151"/>
      <c r="F573" s="36"/>
    </row>
  </sheetData>
  <mergeCells count="9">
    <mergeCell ref="E4:F6"/>
    <mergeCell ref="A7:F7"/>
    <mergeCell ref="A571:B573"/>
    <mergeCell ref="C571:E571"/>
    <mergeCell ref="C572:E572"/>
    <mergeCell ref="C573:E573"/>
    <mergeCell ref="C380:E380"/>
    <mergeCell ref="C381:E381"/>
    <mergeCell ref="C382:E382"/>
  </mergeCells>
  <phoneticPr fontId="15" type="noConversion"/>
  <pageMargins left="0.70866141732283472" right="0.70866141732283472" top="0.74803149606299213" bottom="0.74803149606299213" header="0.31496062992125984" footer="0.31496062992125984"/>
  <pageSetup scale="77" fitToHeight="0" orientation="portrait" horizontalDpi="0" verticalDpi="0" r:id="rId1"/>
  <headerFooter>
    <oddFooter>&amp;R&amp;"Arial,Normal"&amp;8&amp;P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RESUMEN</vt:lpstr>
      <vt:lpstr>CATALOGO </vt:lpstr>
      <vt:lpstr>'CATALOGO '!Área_de_impresión</vt:lpstr>
      <vt:lpstr>RESUMEN!Área_de_impresión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otañez</cp:lastModifiedBy>
  <cp:lastPrinted>2019-09-30T14:26:43Z</cp:lastPrinted>
  <dcterms:created xsi:type="dcterms:W3CDTF">2019-09-16T16:54:59Z</dcterms:created>
  <dcterms:modified xsi:type="dcterms:W3CDTF">2019-10-09T16:18:45Z</dcterms:modified>
</cp:coreProperties>
</file>