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I S I F E\Ejercicio 2025\Concursos   P U B L I C O S\Convocatoria 002\"/>
    </mc:Choice>
  </mc:AlternateContent>
  <bookViews>
    <workbookView xWindow="0" yWindow="0" windowWidth="23040" windowHeight="8910"/>
  </bookViews>
  <sheets>
    <sheet name="Catálogo" sheetId="1" r:id="rId1"/>
  </sheets>
  <externalReferences>
    <externalReference r:id="rId2"/>
    <externalReference r:id="rId3"/>
    <externalReference r:id="rId4"/>
  </externalReferences>
  <definedNames>
    <definedName name="\c" localSheetId="0">#REF!</definedName>
    <definedName name="\c">#REF!</definedName>
    <definedName name="\l" localSheetId="0">#REF!</definedName>
    <definedName name="\l">#REF!</definedName>
    <definedName name="\p" localSheetId="0">#REF!</definedName>
    <definedName name="\p">#REF!</definedName>
    <definedName name="\v" localSheetId="0">#REF!</definedName>
    <definedName name="\v">#REF!</definedName>
    <definedName name="_del10" localSheetId="0">#REF!</definedName>
    <definedName name="_del10">#REF!</definedName>
    <definedName name="_del12" localSheetId="0">#REF!</definedName>
    <definedName name="_del12">#REF!</definedName>
    <definedName name="_del2" localSheetId="0">#REF!</definedName>
    <definedName name="_del2">#REF!</definedName>
    <definedName name="_del3" localSheetId="0">#REF!</definedName>
    <definedName name="_del3">#REF!</definedName>
    <definedName name="_del4" localSheetId="0">#REF!</definedName>
    <definedName name="_del4">#REF!</definedName>
    <definedName name="_del5" localSheetId="0">#REF!</definedName>
    <definedName name="_del5">#REF!</definedName>
    <definedName name="_del6" localSheetId="0">#REF!</definedName>
    <definedName name="_del6">#REF!</definedName>
    <definedName name="_del8" localSheetId="0">#REF!</definedName>
    <definedName name="_del8">#REF!</definedName>
    <definedName name="_xlnm._FilterDatabase" localSheetId="0" hidden="1">Catálogo!$B$104:$H$523</definedName>
    <definedName name="A" localSheetId="0">#REF!</definedName>
    <definedName name="A">#REF!</definedName>
    <definedName name="A_IMPRESIÓN_IM" localSheetId="0">#REF!</definedName>
    <definedName name="A_IMPRESIÓN_IM">#REF!</definedName>
    <definedName name="Ancho" localSheetId="0">#REF!</definedName>
    <definedName name="Ancho">#REF!</definedName>
    <definedName name="aprog" localSheetId="0">#REF!</definedName>
    <definedName name="aprog">#REF!</definedName>
    <definedName name="_xlnm.Print_Area" localSheetId="0">Catálogo!$B:$H</definedName>
    <definedName name="_xlnm.Print_Area">#REF!</definedName>
    <definedName name="Área_de_impresión1" localSheetId="0">#REF!</definedName>
    <definedName name="Área_de_impresión1">#REF!</definedName>
    <definedName name="CATAL" localSheetId="0">#REF!</definedName>
    <definedName name="CATAL">#REF!</definedName>
    <definedName name="catalogo" localSheetId="0">#REF!</definedName>
    <definedName name="catalogo">#REF!</definedName>
    <definedName name="CATALOGO2" localSheetId="0">#REF!</definedName>
    <definedName name="CATALOGO2">#REF!</definedName>
    <definedName name="ClaveFasar" localSheetId="0">#REF!</definedName>
    <definedName name="ClaveFasar">#REF!</definedName>
    <definedName name="CROQ" localSheetId="0">#REF!</definedName>
    <definedName name="CROQ">#REF!</definedName>
    <definedName name="CROQUIS" localSheetId="0">#REF!</definedName>
    <definedName name="CROQUIS">#REF!</definedName>
    <definedName name="CRQ" localSheetId="0">#REF!</definedName>
    <definedName name="CRQ">#REF!</definedName>
    <definedName name="descripcion" localSheetId="0">#REF!</definedName>
    <definedName name="descripcion">#REF!</definedName>
    <definedName name="diam" localSheetId="0">#REF!</definedName>
    <definedName name="diam">#REF!</definedName>
    <definedName name="elementos" localSheetId="0">#REF!</definedName>
    <definedName name="elementos">#REF!</definedName>
    <definedName name="escuadra" localSheetId="0">#REF!</definedName>
    <definedName name="escuadra">#REF!</definedName>
    <definedName name="EXTRA" localSheetId="0">#REF!</definedName>
    <definedName name="EXTRA">#REF!</definedName>
    <definedName name="finiquito" localSheetId="0">#REF!</definedName>
    <definedName name="finiquito">#REF!</definedName>
    <definedName name="finiquito1">'[1]PROGRAMA DEOBRA'!$B$3:$AA$158</definedName>
    <definedName name="FinReng" localSheetId="0">#REF!</definedName>
    <definedName name="FinReng">#REF!</definedName>
    <definedName name="GEN" localSheetId="0">#REF!</definedName>
    <definedName name="GEN">#REF!</definedName>
    <definedName name="GENERADOR" localSheetId="0">#REF!</definedName>
    <definedName name="GENERADOR">#REF!</definedName>
    <definedName name="INICATCC" localSheetId="0">#REF!</definedName>
    <definedName name="INICATCC">#REF!</definedName>
    <definedName name="inicio" localSheetId="0">#REF!</definedName>
    <definedName name="inicio">#REF!</definedName>
    <definedName name="largo" localSheetId="0">#REF!</definedName>
    <definedName name="largo">#REF!</definedName>
    <definedName name="LargoTotal" localSheetId="0">#REF!</definedName>
    <definedName name="LargoTotal">#REF!</definedName>
    <definedName name="nnn" localSheetId="0">#REF!</definedName>
    <definedName name="nnn">#REF!</definedName>
    <definedName name="Note" localSheetId="0">#REF!</definedName>
    <definedName name="Note">#REF!</definedName>
    <definedName name="noviembre" localSheetId="0">#REF!</definedName>
    <definedName name="noviembre">#REF!</definedName>
    <definedName name="NUMERO" localSheetId="0">[2]FINIQUITO!#REF!</definedName>
    <definedName name="NUMERO">[2]FINIQUITO!#REF!</definedName>
    <definedName name="octubre" localSheetId="0">#REF!</definedName>
    <definedName name="octubre">#REF!</definedName>
    <definedName name="OLA" localSheetId="0">#REF!</definedName>
    <definedName name="OLA">#REF!</definedName>
    <definedName name="PRECIOS" localSheetId="0">#REF!</definedName>
    <definedName name="PRECIOS">#REF!</definedName>
    <definedName name="Print_Area" localSheetId="0">#REF!</definedName>
    <definedName name="Print_Area">#REF!</definedName>
    <definedName name="Print_Area_MI" localSheetId="0">#REF!</definedName>
    <definedName name="Print_Area_MI">#REF!</definedName>
    <definedName name="Print_Titles" localSheetId="0">#REF!</definedName>
    <definedName name="Print_Titles">#REF!</definedName>
    <definedName name="programa" localSheetId="0">[3]FINIQUITO!#REF!</definedName>
    <definedName name="programa">[3]FINIQUITO!#REF!</definedName>
    <definedName name="pzas" localSheetId="0">#REF!</definedName>
    <definedName name="pzas">#REF!</definedName>
    <definedName name="RelacionNueva" localSheetId="0">#REF!</definedName>
    <definedName name="RelacionNueva">#REF!</definedName>
    <definedName name="ROBER" localSheetId="0">#REF!</definedName>
    <definedName name="ROBER">#REF!</definedName>
    <definedName name="SalarioBase" localSheetId="0">#REF!</definedName>
    <definedName name="SalarioBase">#REF!</definedName>
    <definedName name="SalarioNominal" localSheetId="0">#REF!</definedName>
    <definedName name="SalarioNominal">#REF!</definedName>
    <definedName name="SepVar" localSheetId="0">#REF!</definedName>
    <definedName name="SepVar">#REF!</definedName>
    <definedName name="SIN" localSheetId="0">#REF!</definedName>
    <definedName name="SIN">#REF!</definedName>
    <definedName name="_xlnm.Print_Titles" localSheetId="0">Catálogo!$91:$103</definedName>
    <definedName name="_xlnm.Print_Titl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4" i="1" l="1"/>
  <c r="H515" i="1"/>
  <c r="H516" i="1"/>
  <c r="H517" i="1"/>
  <c r="H518" i="1"/>
  <c r="H519" i="1"/>
  <c r="H520" i="1"/>
  <c r="H521" i="1"/>
  <c r="H491" i="1"/>
  <c r="H492" i="1"/>
  <c r="H493" i="1"/>
  <c r="H494" i="1"/>
  <c r="H495" i="1"/>
  <c r="H496" i="1"/>
  <c r="H497" i="1"/>
  <c r="H498" i="1"/>
  <c r="H499" i="1"/>
  <c r="H500" i="1"/>
  <c r="H501" i="1"/>
  <c r="H502" i="1"/>
  <c r="H503" i="1"/>
  <c r="H504" i="1"/>
  <c r="H505" i="1"/>
  <c r="H506" i="1"/>
  <c r="H507" i="1"/>
  <c r="H508" i="1"/>
  <c r="H509" i="1"/>
  <c r="H510" i="1"/>
  <c r="H511" i="1"/>
  <c r="H485" i="1"/>
  <c r="H486" i="1"/>
  <c r="H475" i="1"/>
  <c r="H476" i="1"/>
  <c r="H477" i="1"/>
  <c r="H478" i="1"/>
  <c r="H479" i="1"/>
  <c r="H480" i="1"/>
  <c r="H481" i="1"/>
  <c r="H482" i="1"/>
  <c r="H459" i="1"/>
  <c r="H460" i="1"/>
  <c r="H461" i="1"/>
  <c r="H462" i="1"/>
  <c r="H463" i="1"/>
  <c r="H464" i="1"/>
  <c r="H465" i="1"/>
  <c r="H466" i="1"/>
  <c r="H467" i="1"/>
  <c r="H468" i="1"/>
  <c r="H469" i="1"/>
  <c r="H470" i="1"/>
  <c r="H471" i="1"/>
  <c r="H472" i="1"/>
  <c r="H454" i="1"/>
  <c r="H455" i="1" s="1"/>
  <c r="H63" i="1" s="1"/>
  <c r="H449" i="1"/>
  <c r="H450" i="1"/>
  <c r="H451" i="1"/>
  <c r="H441" i="1"/>
  <c r="H442" i="1"/>
  <c r="H443" i="1"/>
  <c r="H444" i="1"/>
  <c r="H445" i="1"/>
  <c r="H446" i="1"/>
  <c r="H426" i="1"/>
  <c r="H427" i="1"/>
  <c r="H428" i="1"/>
  <c r="H429" i="1"/>
  <c r="H430" i="1"/>
  <c r="H431" i="1"/>
  <c r="H432" i="1"/>
  <c r="H433" i="1"/>
  <c r="H434" i="1"/>
  <c r="H435" i="1"/>
  <c r="H436" i="1"/>
  <c r="H437" i="1"/>
  <c r="H438" i="1"/>
  <c r="H377" i="1"/>
  <c r="H378" i="1"/>
  <c r="H379" i="1"/>
  <c r="H380" i="1"/>
  <c r="H381" i="1"/>
  <c r="H384" i="1"/>
  <c r="H385" i="1"/>
  <c r="H386" i="1"/>
  <c r="H389" i="1"/>
  <c r="H390" i="1"/>
  <c r="H391" i="1"/>
  <c r="H392" i="1"/>
  <c r="H395" i="1"/>
  <c r="H396" i="1"/>
  <c r="C513" i="1"/>
  <c r="C490" i="1"/>
  <c r="C489" i="1"/>
  <c r="C484" i="1"/>
  <c r="C474" i="1"/>
  <c r="C458" i="1"/>
  <c r="C457" i="1"/>
  <c r="C453" i="1"/>
  <c r="C448" i="1"/>
  <c r="C440" i="1"/>
  <c r="C425" i="1"/>
  <c r="C424" i="1"/>
  <c r="H417" i="1"/>
  <c r="H414" i="1"/>
  <c r="H415" i="1"/>
  <c r="H416" i="1"/>
  <c r="H418" i="1"/>
  <c r="H419" i="1"/>
  <c r="H420" i="1"/>
  <c r="H421" i="1"/>
  <c r="H401" i="1"/>
  <c r="H402" i="1"/>
  <c r="H403" i="1"/>
  <c r="H404" i="1"/>
  <c r="H405" i="1"/>
  <c r="H406" i="1"/>
  <c r="H407" i="1"/>
  <c r="H408" i="1"/>
  <c r="H409" i="1"/>
  <c r="H410" i="1"/>
  <c r="H411" i="1"/>
  <c r="H106" i="1"/>
  <c r="H107" i="1" s="1"/>
  <c r="H109" i="1"/>
  <c r="H110" i="1"/>
  <c r="H111" i="1"/>
  <c r="H112" i="1"/>
  <c r="H113" i="1"/>
  <c r="H114" i="1"/>
  <c r="H115" i="1"/>
  <c r="H116" i="1"/>
  <c r="H117" i="1"/>
  <c r="H118" i="1"/>
  <c r="H119" i="1"/>
  <c r="H120" i="1"/>
  <c r="H121" i="1"/>
  <c r="H122" i="1"/>
  <c r="H123" i="1"/>
  <c r="H124" i="1"/>
  <c r="H125" i="1"/>
  <c r="H126" i="1"/>
  <c r="H127" i="1"/>
  <c r="H128" i="1"/>
  <c r="H132" i="1"/>
  <c r="H133" i="1"/>
  <c r="H134" i="1"/>
  <c r="H135" i="1"/>
  <c r="H136" i="1"/>
  <c r="H137" i="1"/>
  <c r="H138" i="1"/>
  <c r="H141" i="1"/>
  <c r="H142" i="1"/>
  <c r="H143" i="1"/>
  <c r="H144" i="1"/>
  <c r="H145" i="1"/>
  <c r="H146" i="1"/>
  <c r="H147" i="1"/>
  <c r="H148" i="1"/>
  <c r="H149" i="1"/>
  <c r="H150" i="1"/>
  <c r="H151" i="1"/>
  <c r="H152" i="1"/>
  <c r="H153" i="1"/>
  <c r="H154" i="1"/>
  <c r="H155" i="1"/>
  <c r="H156" i="1"/>
  <c r="H157" i="1"/>
  <c r="H158" i="1"/>
  <c r="H159" i="1"/>
  <c r="H160" i="1"/>
  <c r="H161" i="1"/>
  <c r="H162" i="1"/>
  <c r="H165" i="1"/>
  <c r="H166" i="1"/>
  <c r="H167" i="1"/>
  <c r="H168" i="1"/>
  <c r="H169" i="1"/>
  <c r="H170" i="1"/>
  <c r="H171" i="1"/>
  <c r="H172" i="1"/>
  <c r="H173"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9" i="1"/>
  <c r="H210" i="1"/>
  <c r="H211" i="1"/>
  <c r="H212" i="1"/>
  <c r="H213" i="1"/>
  <c r="H214" i="1"/>
  <c r="H215" i="1"/>
  <c r="H216" i="1"/>
  <c r="H217" i="1"/>
  <c r="H218" i="1"/>
  <c r="H219" i="1"/>
  <c r="H220" i="1"/>
  <c r="H221" i="1"/>
  <c r="H222" i="1"/>
  <c r="H223" i="1"/>
  <c r="H224" i="1"/>
  <c r="H225" i="1"/>
  <c r="H226" i="1"/>
  <c r="H227" i="1"/>
  <c r="H228" i="1"/>
  <c r="H231" i="1"/>
  <c r="H232" i="1"/>
  <c r="H233" i="1"/>
  <c r="H234" i="1"/>
  <c r="H235" i="1"/>
  <c r="H236" i="1"/>
  <c r="H239" i="1"/>
  <c r="H240" i="1"/>
  <c r="H241" i="1"/>
  <c r="H242" i="1"/>
  <c r="H243" i="1"/>
  <c r="H244" i="1"/>
  <c r="H245" i="1"/>
  <c r="H246" i="1"/>
  <c r="H247" i="1"/>
  <c r="H248" i="1"/>
  <c r="H249" i="1"/>
  <c r="H250" i="1"/>
  <c r="H251" i="1"/>
  <c r="H252" i="1"/>
  <c r="H253" i="1"/>
  <c r="H254" i="1"/>
  <c r="H255" i="1"/>
  <c r="H258" i="1"/>
  <c r="H259" i="1"/>
  <c r="H260" i="1"/>
  <c r="H261" i="1"/>
  <c r="H262" i="1"/>
  <c r="H263" i="1"/>
  <c r="H264" i="1"/>
  <c r="H267" i="1"/>
  <c r="H268" i="1"/>
  <c r="H269" i="1"/>
  <c r="H270" i="1"/>
  <c r="H271" i="1"/>
  <c r="H272" i="1"/>
  <c r="H273" i="1"/>
  <c r="H274" i="1"/>
  <c r="H275" i="1"/>
  <c r="H276" i="1"/>
  <c r="H277" i="1"/>
  <c r="H278" i="1"/>
  <c r="H279" i="1"/>
  <c r="H280" i="1"/>
  <c r="H281" i="1"/>
  <c r="H282" i="1"/>
  <c r="H283" i="1"/>
  <c r="H284" i="1"/>
  <c r="H285" i="1"/>
  <c r="H286" i="1"/>
  <c r="H287" i="1"/>
  <c r="H292" i="1"/>
  <c r="H293" i="1"/>
  <c r="H294" i="1"/>
  <c r="H295" i="1"/>
  <c r="H296" i="1"/>
  <c r="H297" i="1"/>
  <c r="H298" i="1"/>
  <c r="H299" i="1"/>
  <c r="H302" i="1"/>
  <c r="H303" i="1"/>
  <c r="H304" i="1"/>
  <c r="H305" i="1"/>
  <c r="H306" i="1"/>
  <c r="H307" i="1"/>
  <c r="H308" i="1"/>
  <c r="H309" i="1"/>
  <c r="H310" i="1"/>
  <c r="H311" i="1"/>
  <c r="H312" i="1"/>
  <c r="H313" i="1"/>
  <c r="H314" i="1"/>
  <c r="H317" i="1"/>
  <c r="H318" i="1" s="1"/>
  <c r="H36" i="1" s="1"/>
  <c r="H320" i="1"/>
  <c r="H321" i="1"/>
  <c r="H322" i="1"/>
  <c r="H323" i="1"/>
  <c r="H324" i="1"/>
  <c r="H325" i="1"/>
  <c r="H326" i="1"/>
  <c r="H327" i="1"/>
  <c r="H328" i="1"/>
  <c r="H329" i="1"/>
  <c r="H330" i="1"/>
  <c r="H331" i="1"/>
  <c r="H332" i="1"/>
  <c r="H333" i="1"/>
  <c r="H334" i="1"/>
  <c r="H335" i="1"/>
  <c r="H336" i="1"/>
  <c r="H337" i="1"/>
  <c r="H338" i="1"/>
  <c r="H343" i="1"/>
  <c r="H344" i="1"/>
  <c r="H345" i="1"/>
  <c r="H346" i="1"/>
  <c r="H347" i="1"/>
  <c r="H348" i="1"/>
  <c r="H349" i="1"/>
  <c r="H350" i="1"/>
  <c r="H351" i="1"/>
  <c r="H352" i="1"/>
  <c r="H353" i="1"/>
  <c r="H356" i="1"/>
  <c r="H357" i="1"/>
  <c r="H358" i="1"/>
  <c r="H361" i="1"/>
  <c r="H362" i="1"/>
  <c r="H363" i="1"/>
  <c r="H364" i="1"/>
  <c r="H365" i="1"/>
  <c r="H368" i="1"/>
  <c r="H369" i="1"/>
  <c r="H370" i="1"/>
  <c r="H371" i="1"/>
  <c r="H372" i="1"/>
  <c r="C394" i="1"/>
  <c r="C388" i="1"/>
  <c r="C383" i="1"/>
  <c r="C376" i="1"/>
  <c r="C360" i="1"/>
  <c r="C319" i="1"/>
  <c r="C316" i="1"/>
  <c r="C341" i="1"/>
  <c r="C342" i="1"/>
  <c r="C257" i="1"/>
  <c r="C230" i="1"/>
  <c r="C164" i="1"/>
  <c r="C175" i="1"/>
  <c r="C108" i="1"/>
  <c r="C413" i="1"/>
  <c r="C400" i="1"/>
  <c r="C399" i="1"/>
  <c r="C375" i="1"/>
  <c r="C367" i="1"/>
  <c r="C355" i="1"/>
  <c r="C301" i="1"/>
  <c r="C291" i="1"/>
  <c r="C290" i="1"/>
  <c r="C266" i="1"/>
  <c r="C238" i="1"/>
  <c r="C208" i="1"/>
  <c r="C131" i="1"/>
  <c r="C207" i="1"/>
  <c r="C140" i="1"/>
  <c r="C105" i="1"/>
  <c r="C104" i="1"/>
  <c r="C102" i="1"/>
  <c r="C101" i="1"/>
  <c r="C100" i="1"/>
  <c r="C99" i="1"/>
  <c r="H339" i="1" l="1"/>
  <c r="H37" i="1" s="1"/>
  <c r="H487" i="1"/>
  <c r="H69" i="1" s="1"/>
  <c r="H512" i="1"/>
  <c r="H73" i="1" s="1"/>
  <c r="H288" i="1"/>
  <c r="H30" i="1" s="1"/>
  <c r="H256" i="1"/>
  <c r="H28" i="1" s="1"/>
  <c r="H237" i="1"/>
  <c r="H27" i="1" s="1"/>
  <c r="H229" i="1"/>
  <c r="H174" i="1"/>
  <c r="H21" i="1" s="1"/>
  <c r="H163" i="1"/>
  <c r="H20" i="1" s="1"/>
  <c r="H139" i="1"/>
  <c r="H19" i="1" s="1"/>
  <c r="H373" i="1"/>
  <c r="H44" i="1" s="1"/>
  <c r="H359" i="1"/>
  <c r="H42" i="1" s="1"/>
  <c r="H315" i="1"/>
  <c r="H35" i="1" s="1"/>
  <c r="H300" i="1"/>
  <c r="H397" i="1"/>
  <c r="H393" i="1"/>
  <c r="H50" i="1" s="1"/>
  <c r="H387" i="1"/>
  <c r="H49" i="1" s="1"/>
  <c r="H382" i="1"/>
  <c r="H48" i="1" s="1"/>
  <c r="H447" i="1"/>
  <c r="H61" i="1" s="1"/>
  <c r="H483" i="1"/>
  <c r="H68" i="1" s="1"/>
  <c r="H265" i="1"/>
  <c r="H29" i="1" s="1"/>
  <c r="H205" i="1"/>
  <c r="H22" i="1" s="1"/>
  <c r="H129" i="1"/>
  <c r="H18" i="1" s="1"/>
  <c r="H422" i="1"/>
  <c r="H56" i="1" s="1"/>
  <c r="H366" i="1"/>
  <c r="H43" i="1" s="1"/>
  <c r="H354" i="1"/>
  <c r="H41" i="1" s="1"/>
  <c r="H412" i="1"/>
  <c r="H439" i="1"/>
  <c r="H60" i="1" s="1"/>
  <c r="H64" i="1" s="1"/>
  <c r="H452" i="1"/>
  <c r="H62" i="1" s="1"/>
  <c r="H473" i="1"/>
  <c r="H67" i="1" s="1"/>
  <c r="H522" i="1"/>
  <c r="H74" i="1" s="1"/>
  <c r="H75" i="1" s="1"/>
  <c r="H34" i="1"/>
  <c r="H38" i="1" s="1"/>
  <c r="H51" i="1"/>
  <c r="H52" i="1" s="1"/>
  <c r="H17" i="1"/>
  <c r="H23" i="1" s="1"/>
  <c r="H423" i="1" l="1"/>
  <c r="H289" i="1"/>
  <c r="H523" i="1"/>
  <c r="H340" i="1"/>
  <c r="H488" i="1"/>
  <c r="H26" i="1"/>
  <c r="H31" i="1" s="1"/>
  <c r="H55" i="1"/>
  <c r="H57" i="1" s="1"/>
  <c r="H70" i="1"/>
  <c r="H45" i="1"/>
  <c r="H206" i="1"/>
  <c r="H398" i="1"/>
  <c r="H456" i="1"/>
  <c r="H374" i="1"/>
  <c r="H78" i="1" l="1"/>
  <c r="H79" i="1" s="1"/>
  <c r="H80" i="1" s="1"/>
</calcChain>
</file>

<file path=xl/sharedStrings.xml><?xml version="1.0" encoding="utf-8"?>
<sst xmlns="http://schemas.openxmlformats.org/spreadsheetml/2006/main" count="1121" uniqueCount="430">
  <si>
    <t>Resumen</t>
  </si>
  <si>
    <t>I.V.A.</t>
  </si>
  <si>
    <t>Total</t>
  </si>
  <si>
    <t>pza</t>
  </si>
  <si>
    <t>m2</t>
  </si>
  <si>
    <t>ml</t>
  </si>
  <si>
    <t>Descripcion:</t>
  </si>
  <si>
    <t>Plantel:</t>
  </si>
  <si>
    <t>Localidad:</t>
  </si>
  <si>
    <t>Municipio:</t>
  </si>
  <si>
    <t>Clave</t>
  </si>
  <si>
    <t>Descripcion</t>
  </si>
  <si>
    <t>unidad</t>
  </si>
  <si>
    <t>Cantidad</t>
  </si>
  <si>
    <t>Importe</t>
  </si>
  <si>
    <t>P.U. con Numero</t>
  </si>
  <si>
    <t>Subtotal de Obra</t>
  </si>
  <si>
    <t>P.U. con Letra</t>
  </si>
  <si>
    <t>Subtotal I</t>
  </si>
  <si>
    <t>Aplanado en muros, acabado fino con mortero cemento-arena 1:3 a plomo y regla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</si>
  <si>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kg</t>
  </si>
  <si>
    <t>m3</t>
  </si>
  <si>
    <t>Excavación a mano en terreno tipo "B" investigado en obra por el contratista, a cualquier profundidad, incluye: afine de taludes, sobre excavación por ángulo de reposo de material, compactación de fondo de cepas,.</t>
  </si>
  <si>
    <t>Relleno y compactación de material producto de excavación a mano o con equipo mecánico aplicado agua en capas de 20 cm. de espesor; incluye: acarreo dentro de la obra, pruebas de compactación proctor 90% por capa, cuando así se indique en las especificaciones técnicas de la obra o lo solicite el residente de la obra. medir compactado.</t>
  </si>
  <si>
    <t>Cimbra para cimentación con madera de pino de 3ra. acabado común. incluye: clavos diferentes dimensiones, cuñas, acarreos, cortes, cimbrado, habilitado, alineado, plomeado, descimbrado, equipo individual de protección, material, acarreo dentro de la obra, medido por área de contacto.</t>
  </si>
  <si>
    <t>Acero de refuerzo en cimentación diámetro #3 f'y=4,200 kg/cm2; incluye: suministro, habilitado, armado, cortes, traslapes, ganchos y desperdicios, silletas, alambre recocido, mano de obra, herramienta, equipo de protección personal y limpieza del área de trabajo.</t>
  </si>
  <si>
    <t>Cimbra para losas acabado común a base de triplay de pino 19 mm como cimbra de contacto, incluye: cimbrado, descimbrado, habilitado y chaflanes u ochavos.</t>
  </si>
  <si>
    <t>Cimbra en trabes acabado común a base de triplay de pino 19 mm como cimbra de contacto, incluye: cimbrado, descimbrado, habilitado y chaflanes u ochavos.</t>
  </si>
  <si>
    <t>Acero de refuerzo en estructura #3 f'y=4,200 kg/cm2; incluye: suministro, habilitado, armado, cortes, traslapes, ganchos y desperdicios, silletas, alambre recocido, mano de obra, herramienta, equipo de protección personal y limpieza del área de trabajo.</t>
  </si>
  <si>
    <t>Subtotal estructura</t>
  </si>
  <si>
    <t>Malla electrosoldada 6x6/10-10, se deberá considerar para este trabajo: suministro y colocación, cortes, sujeción, traslapes, silleta pm-50 plastificada 4 pza/m2, mano de obra, equipo, herramienta, acopio y retiro de desperdicios a tiro autorizado y limpieza del área de trabajo.</t>
  </si>
  <si>
    <t>Suministro y aplicación de recubrimiento con cemento látex (pulido espejo de pegaduro) o similar en calidad y precio con rendimiento de 4.00 m2 por saco de 10 kg. en una película de 2 mm. incluye: materiales, pegacreto mano de obra, herramienta y equipo, andamios, acarreo y elevación de materiales, protecciones necesarias, aplicación, desperdicios, limpieza de la zona de trabajo, acarreo y retiro fuera de la obra del material sobrante.</t>
  </si>
  <si>
    <t>Suministro y aplicación de impermeabilización prefabricado tipo sbs pg 4 mm espesor, reforzada con fibra poliéster 180 gr/m2, aplicado con termo fusión color terracota o color indicado por supervisión, incluye: aplicación primer, imperprim s.l. base solvente, sellado de remates y detalles con cemento sellador. (Garantía 10 años por escrito).</t>
  </si>
  <si>
    <t>Subtotal albañilería y acabados</t>
  </si>
  <si>
    <t>Salida de alumbrado con caja de p.v.c. y tubo pvc pesado cedula 30 (gris), incluye: apagador levinton y cable vinanel aislamiento tipo ls calibres indicados en planos.</t>
  </si>
  <si>
    <t>sal</t>
  </si>
  <si>
    <t>Salida contacto monofásico polarizado dúplex 15 amperes con caja galvanizada 2" x 4" (chalupa) tipo americana, con tubo pvc cedula 30 (gris), curvas y conectores, así como cable aislamiento thw-ls o thw-ls a 75 ºc como mínimo, incluye también tapa color marfil (plástico) y contacto levinton catalogo núm. t5320-i ( aprueba de manipulaciones) del mismo color, así como aterrizaje de caja con terminal de ojo, identificación y pruebas.</t>
  </si>
  <si>
    <t>Suministro y colocación de ventilador de techo de 56" de 5 velocidades marca tmt, white westing house o similar en calidad y precio, incluye: tapa metálica ciega de 4x4, silicón y pintura, armado, nivelación y conexiones.</t>
  </si>
  <si>
    <t>Salida para ventilador con caja de lámina a tierra, incluye: tubo pvc pesado ced-30 (gris), cable vinanel aislamiento tipo ls calibres indicados en planos correspondientes, incluye: varilla # 3 en sentido longitudinal de 30 cm. para suspender ventilador.</t>
  </si>
  <si>
    <t>Suministro, colocación y conexión de fotocelda en pasillos y andadores en caja de pvc 2 x 4, incluye: tubo pvc pesado cedula 30 (gris), cable vinanel aislamiento tipo ls, fotocelda prefabricada ( de ojo en tapa ciega 2x4 ) interactic modelo k4321 cs</t>
  </si>
  <si>
    <t>Suministro, colocación y conexión de interruptor termomagnético tipo qo (enchufable) de 1 polo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</si>
  <si>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cable de cobre con aislamiento thw-ls o thw-ls a 75 grados calibre # 6, incluye: cinta aislante, vulcanizada, barniz y perno de conexión, cocas y desperdicios.</t>
  </si>
  <si>
    <t>Suministro, colocación y conexión de cable de cobre con aislamiento thw-ls o thw-ls a 75 grados calibre # 8, incluye: cinta aislante, vulcanizada, barniz y perno de conexión, cocas y desperdicios.</t>
  </si>
  <si>
    <t>Acero de refuerzo en estructura #4 f'y=4,200 kg/cm2; incluye: suministro, habilitado, armado, cortes, traslapes, ganchos y desperdicios, silletas, alambre recocido, mano de obra, herramienta, equipo de protección personal y limpieza del área de trabajo.</t>
  </si>
  <si>
    <t>Subtotal instalaciones</t>
  </si>
  <si>
    <t>Anclaje de castillos de 15x20 cm. en zapatas y enrases 0.00 a 1.20 m. altura con 4 varillas no. 3/8" y estribos # 2 @ 20 cm, concreto f'c=250 kg/cm2; incluye: cimbra común, colado, cruces de varillas, vibrado, curado y descimbrado.</t>
  </si>
  <si>
    <t>Suministro y relleno de material inerte compactado con equipo mecánico y agua en capas de 15 cm. de espesor, incluye: acarreo dentro  de la obra, pruebas de compactación 90 % proctor mínimo una muestra por cada 100 m2 o con la frecuencia que la residencia lo considere necesario, equipo individual de protección, mano de obra, equipo y herramienta. medir compactado.</t>
  </si>
  <si>
    <t>Colocación de zoclo de hasta 15 cm de altura a base de cerámica extruida vitrificada para tránsito pesado, tono y texturas uniformes, antiderrapante, diseño y color s.m.a.;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el suministro del zoclo, materiales, mano de obra, adhesivo (mortero) de línea, considerando recomendaciones del fabricante para su tiempo de fraguado, juntas de 6mm de ancho, rellenas con boquilla de línea, trazo, nivelación, acarreos, cortes, desperdicios, despiece, acopio y retiro de desperdicios a tiro autorizado y limpieza del área.</t>
  </si>
  <si>
    <t>Suministro, habilitado y colocación de reja de protección a base de perfil tubular de 3/4" ced.40, bastidor de perfil tubular de 1 1/2" cedula 40, solera central de 1 1/4"x3/16" y solera de 3/4" x 3/16" ; soldada a placas ahogadas en trabes y cadenas de cerramiento, incluye: placas de acero de 2"x2"x3/8", una mano de primario epóxico anticorrosivo ea p-10 color blanco con catalizador disolución a base de solvente y 2 manos de pintura esmalte en acabado final, color definido por la residencia, cortes, cortes a 45, soldadura, material, equipo y herramienta necesaria.</t>
  </si>
  <si>
    <t>Subtotal II</t>
  </si>
  <si>
    <t>Subtotal III</t>
  </si>
  <si>
    <t>Suministro, colocación y conexión de cable de cobre con aislamiento thw-ls o thw-ls a 75 grados calibre # 10, incluye: cinta aislante, vulcanizada, barniz y perno de conexión, cocas y desperdicios.</t>
  </si>
  <si>
    <t>Limpieza, trazo y nivelación del terreno; incluye: nivel de manguera y niveletas con polines y fajillas, hilos, cal, mano de obra y herramienta, colocación de banco de nivel según especificaciones (área de edificio).</t>
  </si>
  <si>
    <t>Acero de refuerzo en cimentación diámetro #4 f'y=4,200 kg/cm2; incluye: suministro, habilitado, armado, cortes, traslapes, ganchos y desperdicios, silletas, alambre recocido, mano de obra, herramienta, equipo de protección personal y limpieza del área de trabajo.</t>
  </si>
  <si>
    <t>Acero de refuerzo en estructura #5 f'y=4,200 kg/cm2; incluye: suministro, habilitado, armado, cortes, traslapes, ganchos y desperdicios, silletas, alambre recocido, mano de obra, herramienta, equipo de protección personal y limpieza del área de trabajo.</t>
  </si>
  <si>
    <t>Suministro y colocación de puerta de lámina de alucobond de 1/4" color gris de 2.50 alto x 1.20 de ancho, con ventanilla de 0.80 alto x 0.20 ancho con cristal templado de 6 mm de espesor, bastidor metálico de ptr 1 1/4", ángulo de aluminio perimetral de 3/4" por ambos lados, manija marca kwikset mod. 91560-010 sanitada y cerrojo 985 sencillo marca kwikset mod. 99800-090 niquel. Incluye: lamina pegada con poliuretano al bastidor, material, silicón,  mano de obra, herramienta, equipo de protección personal y limpieza del área de trabajo.</t>
  </si>
  <si>
    <t>Subtotal herrería, canceleria y carpintería</t>
  </si>
  <si>
    <t>Suministro, colocación y conexión de interruptor termomagnético tipo qo (enchufable) de 2 polos 20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</si>
  <si>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Alimentación a tinacos con tubería de pvc de 21 mm (3/4") de diámetro, de registro hidráulico a pie del edificio hasta azotea, incluye: conexiones, tuercas uniones, pruebas de presión (t3).</t>
  </si>
  <si>
    <t>Intercomunicación y descarga de dos tinacos en batería con tubo pvc de 35 mm hasta 53 mm, llave de compuerta de media vuelta en pvc, tuercas unión, conexiones y pruebas (plano oex-058) descarga hasta nivel de azotea.</t>
  </si>
  <si>
    <t>Subtotal Cimentación</t>
  </si>
  <si>
    <t>Subtotal IV</t>
  </si>
  <si>
    <t>Subtotal V</t>
  </si>
  <si>
    <t>Retiro de material producto de excavaciones o demoliciones, incluye; carga con equipo mecánico y retiro de material fuera de los sitios de los trabajos a una distancia de 10 km.</t>
  </si>
  <si>
    <t>Suministro y aplicación de impermeabilizante en cimentación a base de agua 2 capas de emulsika o similar en calidad y precio; incluye: limpieza preparación de superficie.</t>
  </si>
  <si>
    <t>Pintura acrílica marca osel línea oro máxima, berel línea berelex green, comex línea vinimex total 100% acrílica, en muros, columnas, trabes y plafones; con las siguientes características: sin contenido de plomo y metales pesados, densidad 1.2-1.3 kg/lt, sólidos en peso 50% mínimo, viscosidad 90-115 u. krebs, alto contenido de pigmentos, base agua, resistencia al lavado de 5000 ciclos mínimo con detergente y 10 000 ciclos con solución no abrasiva, tiempo máximo de secado al tacto de 60 minutos, acabado semi mate de 5 a 25 unidades de brillo, garantía de 5 años por escrito, color según muestra aprobada. se deberá de considerar para este trabajo: sellador 5x1 reforzado diluido 3 a 1,suministro de la pintura, materiales, mano de obra, herramientas, andamios, aplicación de las manos necesarias para cubrir perfectamente la superficie, acopio y retiro de desperdicios a tiro autorizado y limpieza del área de trabajo.</t>
  </si>
  <si>
    <t>Suministro, colocación y conexión de lámpara marca magg de led de 40 w sobreponer hermética a prueba de polvo y agua modelo: gamma tot 1500  clave: L6853-510 4000°k incluye; difusor de policarbonato, driver electrónico integrado, fijada a losa con taquete y tornillo, pruebas, conexiones, mano de obra, herramienta, equipo de protección personal y limpieza del área de trabajo.</t>
  </si>
  <si>
    <t>Limpieza, trazo y nivelación del terreno con equipo topográfico; incluye: nivel de manguera y niveletas con polines y fajillas, hilos, cal, mano de obra y herramienta, despalme de terreno vegetal capa de 20 cm. y retiro de la misma fuera de la obra, colocación de banco de nivel según especificaciones. ( área de edificio ).</t>
  </si>
  <si>
    <t>Murete de enrase acabado común en cimentación a base de block de cemento de 15x20x40 cm. (60 kg/cm2), asentado con mortero cemento-arena 1:3 y con celdas rellenas de concreto f'c= 150 kg/cm2. incluye: desfondar block.</t>
  </si>
  <si>
    <t>Piso de concreto f'c=200 kg/cm2 de 10 cm. de espesor, acabado pulido con helicóptero, incluye: corte de piso con disco de 11 mm  (7/16 ") de ancho por  25 mm (1" ) de profundidad para junta fría de dilatación a una distancia no mayor a 3.00 m, aplicación de sellador  elástico de poliuretano autonivelante para juntas de dilatación de 1.6 cm,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</si>
  <si>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Acero de refuerzo en cimentación diámetro #5 f'y=4,200 kg/cm2; incluye: suministro, habilitado, armado, cortes, traslapes, ganchos y desperdicios, silletas, alambre recocido, mano de obra, herramienta, equipo de protección personal y limpieza del área de trabajo.</t>
  </si>
  <si>
    <t>Subtotal Preliminares</t>
  </si>
  <si>
    <t>01.- Preliminares</t>
  </si>
  <si>
    <t>02.- Estructura</t>
  </si>
  <si>
    <t>03.- Albañilería y acabados</t>
  </si>
  <si>
    <t>04.- Herrería, carpintería y cancelería</t>
  </si>
  <si>
    <t>05.- Instalaciones</t>
  </si>
  <si>
    <t>Los Cabos, B.C.S.</t>
  </si>
  <si>
    <t>San José del Cabo</t>
  </si>
  <si>
    <t>I.- Edificio 1A</t>
  </si>
  <si>
    <t>Total I.- Edificio 1A</t>
  </si>
  <si>
    <t>01.- Cimentación</t>
  </si>
  <si>
    <t>II.- Edificio 2B</t>
  </si>
  <si>
    <t>60034/04</t>
  </si>
  <si>
    <t>60035/04</t>
  </si>
  <si>
    <t>61465/04</t>
  </si>
  <si>
    <t>Suministro y colocación de llave de cerrado rápido de pvc de 25 mm, incluye: conexiones hasta 2.00 de altura, andamiaje, caja registro con tubo pvc de 10 mm materiales, mano de obra y pruebas.</t>
  </si>
  <si>
    <t>21115/04</t>
  </si>
  <si>
    <t>21110/04</t>
  </si>
  <si>
    <t>21203/04</t>
  </si>
  <si>
    <t>21204/04</t>
  </si>
  <si>
    <t>21205/04</t>
  </si>
  <si>
    <t>21306/04</t>
  </si>
  <si>
    <t>Concreto premezclado f'c=250 kg/cm2 en estructura y losa t.m.a. 3/4", con un revenimiento de 8-10 cm. resistencia a los 7 días, incluye: bombeo cualquier distancia (en volúmenes mayores a 3 m3), colado, vibrado, curado, afine, nivelado y acabado para recibir impermeabilización en primer nivel o piso de cerámica en segundo nivel, pruebas de concreto a 7,14 y 28 días. (en volúmenes mayores a 2 m3) y aditivos especificados según proyecto.</t>
  </si>
  <si>
    <t>31010/04</t>
  </si>
  <si>
    <t>Cadena o castillo 15 x 20 cm, acabado común, concreto h. en o., f'c= 250 kg/cm2, armada con 4 varillas del no.3 (3/8")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</si>
  <si>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31146/04</t>
  </si>
  <si>
    <t>Construcción de muro de block hueco de cemento 15x20x40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mínimo de 1 cm y máximo de 1.5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</si>
  <si>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32001/04</t>
  </si>
  <si>
    <t>35600/04</t>
  </si>
  <si>
    <t>31250/04</t>
  </si>
  <si>
    <t>Suministro y colocación de piso a base de loseta cerámica extruida vitrificada, para tránsito pesado pei iv y v, tono y texturas uniformes, antiderrapante, con dimensiones de 45 x 45 cm,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suministro de piso de loseta, materiales, mano de obra, adhesivo (mortero) de línea, considerando recomendaciones del fabricante para su tiempo de fraguado, juntas de 5mm de ancho, rellenas con boquilla de línea, separadores, trazo, nivelación, acarreos, cortes, desperdicios, despiece, acopio y retiro de desperdicios a tiro autorizado y limpieza del área.</t>
  </si>
  <si>
    <t>31231/04</t>
  </si>
  <si>
    <t>30001/04</t>
  </si>
  <si>
    <t>35106/04</t>
  </si>
  <si>
    <t>40232/04</t>
  </si>
  <si>
    <t>40133/04</t>
  </si>
  <si>
    <t>Suministro, habilitado y colocación de cancelería de aluminio línea 3000, color anodizado natural vidrio 6 mm traslucido, incluye; jaladeras y carretillas reforzadas, vinilos, calafateo con silicón, material, mano de obra y equipo.</t>
  </si>
  <si>
    <t>48056/04</t>
  </si>
  <si>
    <t>50007/04</t>
  </si>
  <si>
    <t>50009/04</t>
  </si>
  <si>
    <t>50011/04</t>
  </si>
  <si>
    <t>Salida para teléfono, intercomunicación, sonido o computadora con caja lamina de 2 x 4" y tubo pvc pesado de 1", incluye: conexiones, alambre galvanizado para guía y tapa ciega.</t>
  </si>
  <si>
    <t>51000/04</t>
  </si>
  <si>
    <t>50085/04</t>
  </si>
  <si>
    <t>51010/04</t>
  </si>
  <si>
    <t>51009/04</t>
  </si>
  <si>
    <t>60038/04</t>
  </si>
  <si>
    <t>Salida para dren de desgue en equipo condensador de aire acondicionado con tubo de pvc de 3/4" de diámetro, desde unidad condensadora en interior de edificio hasta la base de edificio en exterior, incluye: suministro, instalación y conexión, pruebas, materiales, mano de obra, herramienta y equipo, andamios, cargas, descargas, acarreos, elevaciones, cortes, desperdicios, fijaciones, limpieza de la zona de trabajo, (ver plano aer-004-03)</t>
  </si>
  <si>
    <t>50184/04</t>
  </si>
  <si>
    <t>Fabricación de base de concreto h.o. de 150 kg/cm2 con dimensiones de 1.00x0.50x0.10 m., para el montaje de equipos de aires acondicionados, incluye: cimbrado y descimbrado, concreto, aplanado con acabado pulido con mortero cemento-arena proporción 1:4, chaflán perimetral con el mismo mortero en las aristas de la base, acabado final en la superficie con aplicación de impermeabilizante prefabricado tipo sbs pg 4 mm espesor sobre base y chaflán perimetral, así como la mano de obra, herramienta y elevación de los materiales necesarios a un segundo nivel.</t>
  </si>
  <si>
    <t>50058/04</t>
  </si>
  <si>
    <t>10001/04</t>
  </si>
  <si>
    <t>11072/04</t>
  </si>
  <si>
    <t>11101/04</t>
  </si>
  <si>
    <t>Plantilla de concreto hecho en obra f´c= 100 kg/cm2 de 6 cm. de espesor, apalillada y nivelada, incluye: cimbra, descimbrado, compactación del fondo, aplicación de riego con agua previo al colado vaciado, nivelado y curado del concreto, equipo individual de protección, mano de obra y herramienta.</t>
  </si>
  <si>
    <t>12034/04</t>
  </si>
  <si>
    <t>12035/04</t>
  </si>
  <si>
    <t>12021/04</t>
  </si>
  <si>
    <t>12014/04</t>
  </si>
  <si>
    <t>Concreto premezclado f'c= 250 kg/cm2 en cimentación t.m.a. 3/4",con un revenimiento de 8-10 cm., incluye: bombeo cualquier distancia, colado, vibrado, afine, curado en elementos estructurales como zapatas, dados, muros de concreto, mínimo una muestra por cada 20 m3 o con la frecuencia que la residencia lo considere necesario (ver especificaciones complementarias)</t>
  </si>
  <si>
    <t>12062/04</t>
  </si>
  <si>
    <t>12063/04</t>
  </si>
  <si>
    <t>Murete de enrase acabado común en cimentación a base de block de cemento de 15x20x40 cm. (60 kg/cm2), asentado con mortero cemento-arena en proporción de 1:3 y con celdas rellenas de concreto f'c= 150 kg/cm2. incluye: desfondar block y varilla del # 3 @ 40 cm.</t>
  </si>
  <si>
    <t>12038/04</t>
  </si>
  <si>
    <t>10018/04</t>
  </si>
  <si>
    <t>11121/04</t>
  </si>
  <si>
    <t>11122/04</t>
  </si>
  <si>
    <t>11001/04</t>
  </si>
  <si>
    <t>31018/04</t>
  </si>
  <si>
    <t>Cadena o castillo 15 x 15 cm, acabado común, concreto h. en o., f'c= 250 kg/cm2, armada con 4 varillas del no.3 (3/8") y estribos del no. 2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</si>
  <si>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31026/04</t>
  </si>
  <si>
    <t>Cadena o castillo 15 x 20 cm, acabado común, concreto h. en o., f'c= 250 kg/cm2, armada con 4 varillas del no.4 (1/2") y estribos del no. 2 (1/4") @ 20 cm a cualquier altura y grado de dificulta,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</si>
  <si>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31200/04</t>
  </si>
  <si>
    <t>31220/04</t>
  </si>
  <si>
    <t>Piso de concreto f'c=200 kg/cm2 de 10 cm. de espesor, acabado pulido o rayado con brocha de pelo, acabado con volteador, realización del trabajo por módulos no mayores a 3.00 x 3.00 m. incluye: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</si>
  <si>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51471/04</t>
  </si>
  <si>
    <t>Suministro, colocación y conexión de cable de cobre con aislamiento thw-ls o thhw-ls a 75 grados calibre # 2, incluye: cinta aislante, vulcanizada, barniz y perno de conexión, cocas y desperdicios.</t>
  </si>
  <si>
    <t>51469/04</t>
  </si>
  <si>
    <t>Total II.- Edificio 2B</t>
  </si>
  <si>
    <t>12010/04</t>
  </si>
  <si>
    <t>Concreto f'c= 250 kg/cm2 en cimentación t.m.a. 3/4", con un revenimiento de 8-10 cm, incluye: acarreo, colado, vibrado, afine, curado, muestra de concreto, (7, 14, y 28 días). en elementos estructurales como zapatas, dados, muros de concreto, mínimo una muestra por cada 20 m3 o con la frecuencia que la residencia lo considere necesario (ver especificaciones complementarias)</t>
  </si>
  <si>
    <t>31227/04</t>
  </si>
  <si>
    <t>02.- Albañilería y acabados</t>
  </si>
  <si>
    <t>03.- Herrería, carpintería y cancelería</t>
  </si>
  <si>
    <t>08772/04</t>
  </si>
  <si>
    <t>12036/04</t>
  </si>
  <si>
    <t>55508/04</t>
  </si>
  <si>
    <t>51467/04</t>
  </si>
  <si>
    <t>51466/04</t>
  </si>
  <si>
    <t>Subtotal VI</t>
  </si>
  <si>
    <t>55636/04</t>
  </si>
  <si>
    <t>Fabricación de base de concreto h.o. de 150 kg/cm2 piramidal con dimensiones de 0.60x0.30x0.80 m., para el montaje de luminaria, incluye: anclas de varilla redonda 1/2" y varilla 3/8" a cada 15 cm. (ver plano oex-057)</t>
  </si>
  <si>
    <t>55665/04</t>
  </si>
  <si>
    <t>Suministro y colocación de poste cónico circular de fábrica marca isesa o similar en calidad y precio  para luminaria de 6.00 m. altura  incluye registro de inspección de 10x6.5 cm a 35 o 40 cm de la base  así como la tapa atornillable de dicho registro, cartabones y placa 3/8", una mano de primario epóxico anticorrosivo ea p-10 color blanco con catalizador disolución a base de solvente y 2 manos de pintura esmalte en acabado final, color definido por la residencia, 2 cables #10 y 1-12t. hasta registro pie de luminaria, aterrizaje de poste por medio de cable y terminal de ojo calibre 12 awg, montaje nivelación, mano de obra, herramienta, equipo de protección personal y limpieza del área de trabajo.</t>
  </si>
  <si>
    <t>50025/04</t>
  </si>
  <si>
    <t>Suministro, colocación y conexión de luminaria marca magg led modelo citi 80, 75 watts 100-305 v con fotosensor integrado incluye: brazo metálico de 2.00 m., pruebas, conexiones, mano de obra, herramienta, equipo de protección personal y limpieza del área de trabajo.</t>
  </si>
  <si>
    <t>51465/04</t>
  </si>
  <si>
    <t>Suministro, colocación y conexión de cable de cobre con aislamiento thw-ls o thw-ls a 75 grados calibre # 12, incluye: cinta aislante, vulcanizada, barniz y perno de conexión, cocas y desperdicios.</t>
  </si>
  <si>
    <t>51427/04</t>
  </si>
  <si>
    <t>Suministro y tendido de tubo conduit pvc c-40 de 21 mm (3/4") diámetro, incluye: tendido, conexiones, pegamento, trazos, excavación, relleno, material, mano de obra, herramienta, equipo de protección personal y limpieza del área de trabajo.</t>
  </si>
  <si>
    <t>55638/04</t>
  </si>
  <si>
    <t>Registro eléctrico para luminaria exterior 40x40x40 cm. con block 10x20x40 cm. (60 kg/cm2), aplanado, interior pulido, exterior floteado marco y contramarco metálico, cadena remate, fondo grava, tapa concreto y pintura.</t>
  </si>
  <si>
    <t>55507/04</t>
  </si>
  <si>
    <t>Suministro, colocación y conexión de interruptor termomagnético tipo qo (enchufable) de 2 polos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</si>
  <si>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Jardin de Niños Nueva Creación Predio La Ballena</t>
  </si>
  <si>
    <t>02.- Cimentación</t>
  </si>
  <si>
    <t>03.- Estructura</t>
  </si>
  <si>
    <t>04.- Albañilería y acabados</t>
  </si>
  <si>
    <t>05.- Herrería, carpintería y cancelería</t>
  </si>
  <si>
    <t>06.- Instalaciones</t>
  </si>
  <si>
    <t>00029/04</t>
  </si>
  <si>
    <t>Despalme del terreno con corte de 20 cm. de capa vegetal con equipo mecánico, incluye: acopio del producto carga y retiro del mismo al lugar indicado por municipio.</t>
  </si>
  <si>
    <t>01005/04</t>
  </si>
  <si>
    <t>Corte con equipo mecánico para plataforma de desplante, incluye: trazo y nivelación con equipo topográfico, excavación en corte, carga y acarreo fuera de la obra, confinación y compensación de áreas con producto de corte, incorporación de humedad.</t>
  </si>
  <si>
    <t>12033/04</t>
  </si>
  <si>
    <t>Acero de refuerzo en cimentación con alambrón #2 f'y= 2,530 kg/cm2, incluye: suministro, habilitado, armado, cortes, traslapes, ganchos y desperdicios, silletas, alambre recocido, mano de obra, herramienta, equipo de protección personal y limpieza del área de trabajo.</t>
  </si>
  <si>
    <t>12067/04</t>
  </si>
  <si>
    <t>Murete de enrase acabado común en cimentación a base de block de cemento de 20x20x40 cm. (60 kg/cm2), asentado con mortero cemento-arena en proporción de 1:3 y con celdas rellenas de concreto f'c= 150 kg/cm2. incluye: desfondar block y varilla del # 3 @ 20 cm.</t>
  </si>
  <si>
    <t>12086/04</t>
  </si>
  <si>
    <t>Anclaje de castillos de 20x20 cm. en zapatas y enrases 0.00 a 1.20 m. altura con 6 varillas # 4 estribos #2 a cada 15 cm., incluye colado, cimbra común, cruces de varillas,vibrado, curado y descimbrado.</t>
  </si>
  <si>
    <t>31006/04</t>
  </si>
  <si>
    <t>Cadena o castillo 15 x 30 cm. acabado común, concreto h. en o., f'c= 250 kg/cm2 armada con 4 varillas de 3/8", estribos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</si>
  <si>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31005/04</t>
  </si>
  <si>
    <t>Cadena o castillo 20 x 30 cm, acabado común, concreto h. en o., f'c= 250 kg/cm2, armada con 4 varillas # 3 f'y=4200 kg/cm2 estribos # 2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</si>
  <si>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21201/04</t>
  </si>
  <si>
    <t>Acero de refuerzo en estructura con alambrón #2 f'y=2,530 kg/cm2, incluye: suministro, habilitado, armado, cortes, traslapes, ganchos y desperdicios, silletas, alambre recocido, mano de obra, herramienta, equipo de protección personal y limpieza del área de trabajo.</t>
  </si>
  <si>
    <t>31016/04</t>
  </si>
  <si>
    <t>Cadena o castillo 15 x 20 cm, acabado común, concreto h. en o., f'c= 250 kg/cm2, armada con 4 varillas del no.3 (3/8") y estribos del no. 2 (1/4") @ 20 cm, anclaje desde cimentación,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</si>
  <si>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31069/04</t>
  </si>
  <si>
    <t>Cadena o castillo 20 x 20 cm, acabado común, concreto h. en o., f'c= 250 kg/cm2, armada con 6 varillas del no.4 (1/2")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</si>
  <si>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31070/04</t>
  </si>
  <si>
    <t>Cadena o castillo 20 x 20 cm, acabado común, concreto h. en o., f'c= 250 kg/cm2, armada con 4 varillas del no.3 (3/8") y estribos del no. 2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</si>
  <si>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31148/04</t>
  </si>
  <si>
    <t>Construcción de muro de block hueco de cemento 20x20x40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</si>
  <si>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31209/04</t>
  </si>
  <si>
    <t>Firme de concreto f´c=200 kg/cm2 de 10 cm. de espesor, acabado rugoso fino, se realizara integral al firme nivelado con regla según proyecto, según proyecto; incluye: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</si>
  <si>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30006/04</t>
  </si>
  <si>
    <t>Losa de concreto de 3.90 x 0.70 m de 10 cm de espesor para nicho y librero, armada con varillas 3/8" @ 18 cm. en ambos sentidos con concreto f'c= 250 kg/cm2; incluye: cimbrado, armado, colado, descimbrado, acabado pulido y pintura acrílica color indicado por la supervisión.</t>
  </si>
  <si>
    <t>31058/04</t>
  </si>
  <si>
    <t>Cadena o castillo 10 x 15 cm, acabado común, concreto h. en o., f'c= 250 kg/cm2, armada con 4 varillas del no.3 (3/8") y estribos del no. 2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</si>
  <si>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31110/04</t>
  </si>
  <si>
    <t>Construcción de muro de block hueco de cemento 10x20x40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</si>
  <si>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32000/04</t>
  </si>
  <si>
    <t>Aplanado en muros, acabado repellado con mortero cemento-arena 1:3 a plomo y regla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</si>
  <si>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31229/04</t>
  </si>
  <si>
    <t>Suministro y colocación de lambrín de cerámica extruida vitrificada, tono y texturas uniformes, diseño y color s.m.a.; asentado con cemenquin o pega mármol, cumpliendo con las características de absorción de agua del esmalte  0.50-3.0% y cuerpo de la loseta 2.0-6.0%, módulo de ruptura mínimo 40.00 kg para toda la loseta; resistencia al choque térmico, abrasión y al agrietamiento; dureza del esmalte 5-6 según escala de mohs. se deberá considerar para este trabajo: el suministro del lambrín, materiales, mano de obra, adhesivo (mortero) de línea, considerando recomendaciones del fabricante para su tiempo de fraguado, emboquillado sin arena y anti hongos, rellenas con boquilla de línea, trazo, nivelación, acarreos, cortes, desperdicios, despiece, acopio y retiro de desperdicios a tiro autorizado y limpieza del área de trabajo.</t>
  </si>
  <si>
    <t>33027/04</t>
  </si>
  <si>
    <t>Suministro y colocación de lístelo de 8 x 20 cm. vitromex, interceramic o similar en calidad y precio en una franja a una altura variable, asentado con cemenquin, incluye: emboquillado con cemento blanco y limpieza final.</t>
  </si>
  <si>
    <t>31083/04</t>
  </si>
  <si>
    <t>Losa de concreto armado para ovalines de 10 cm. espesor, concreto f'c=200 kg/cm2, armada con varilla del no. 3 a cada 15 cm. en ambos sentidos, (parrilla en lecho alto), incluye azulejo marca interceramic línea brunel, color gray esmaltado, formato 25 x 40 cm , colocado a hueso con pegamento blanco y boquilla sin arena , bordes redondeados en esquinas y nariz, además de zoclo superior y remate inferior para cubrir losa de apoyo, preparaciones para recibir ovalin, perforaciones para el paso de tuberías (hidráulica sanitaria), muretes de apoyo y cimbra, no se permitirá ranurar muros para colocar losa de ovalin.</t>
  </si>
  <si>
    <t>40247/04</t>
  </si>
  <si>
    <t>Suministro y colocación de puerta de lámina de alucobond de 1/4" color gris de 2.50 alto x 1.00 de ancho, bastidor metálico de ptr 1 1/4", ángulo de aluminio perimetral de 3/4" por ambos lados, manija marca kwikset mod. 91560-010 sanitada y cerrojo 985 sencillo marca kwikset mod. 99800-090 niquel. Incluye: lámina pegada con poliuretano al bastidor, material, silicón,  mano de obra, herramienta, equipo de protección personal y limpieza del área de trabajo.</t>
  </si>
  <si>
    <t>40077/04</t>
  </si>
  <si>
    <t>Mueble de guardado bajo ventana con madera de primera en aula de jardín de niños y primarias de 3.90 x 0.80 m. de altura con contramarco de madera de pino de 1" x 2", entrepaño, separadores, forradas con triplay de 1/4" ambas caras, puertas a base de madera de pino de 1 "x 2"  con bisel para ensamblar triplay de 1/4" a marco, acabado con rauter en esquinas interior del marco, incluye: corte, pegamento, ensamblado, lijado y acabado con pintura esmalte secado rápido color indicado y autorizado por supervisor, bisagras de parche satinada, jaladeras modelo económico de níquel pulido de 13 cm. y broche tipo perico galvanizado para seguro, chambranas. (ver plano de carpintería)</t>
  </si>
  <si>
    <t>40078/04</t>
  </si>
  <si>
    <t>Mueble de guardado con madera de primera en nichos laterales aula de jardín de niños y primarias de 0.75 x 2.40 m. de altura con contramarco de madera de pino de 1" x 2", entrepaño, separadores, forradas con triplay de 1/4" ambas caras, puertas a base de madera de pino de 1 "x 2"  con bisel para ensamblar triplay de 1/4" a marco acabado con rauter en esquinas interior del marco, incluye: corte, pegamento, ensamblado, lijado y acabado con pintura esmalte, secado rápido color indicado y autorizado por supervisor, bisagras de parche satinada, jaladeras modelo económico de níquel pulido de 13 cm. y broche tipo perico galvanizado para seguro, chambranas. (ver plano de carpintería)</t>
  </si>
  <si>
    <t>40079/04</t>
  </si>
  <si>
    <t>Colocación de pizarrón suministrado por el ISIFE, incluye: flete del almacén de la obra, taquetes tornillos, colocación, nivelación y limpieza.</t>
  </si>
  <si>
    <t>42010/04</t>
  </si>
  <si>
    <t>Suministro y colocación de mamparas en servicios sanitarios en jardín de niños y media superior con marco y contramarco de 2" a base de perfil de aluminio anonizado y tablero laminado melaminico panelart de 6 mm color indicado por la supervisión; incluye: material, fijación a muro, vinilos, felpas, silicón, jaladeras, bisagras, mano de obra, herramienta, equipo de protección personal y limpieza del área de trabajo.</t>
  </si>
  <si>
    <t>42000/04</t>
  </si>
  <si>
    <t>Suministro y colocación de espejo en sanitarios de medidas variables de 6 mm de espesor con marco de aluminio natural anodizado 2", incluye: materiales de fijación, sellador y limpieza</t>
  </si>
  <si>
    <t>50260/04</t>
  </si>
  <si>
    <t>Suministro, colocación y conexión de lámpara marca cooper ligthing, 4WNLED-LD4-50-SL-F-UNV-L840-CD1-U, fijada con 4 anclas tipo hilti o 4 taquetes y pijas, con acrílico difusor envolvente, gabinete para sobreponer  temperatura de color de 4100, pruebas, conexiones, mano de obra, herramienta, equipo de protección personal y limpieza del área de trabajo.</t>
  </si>
  <si>
    <t>54226/04</t>
  </si>
  <si>
    <t>Preparación para conexión de equipo de aire acondicionado minisplit en azotea con tubo p.v.c. eléctrico 27 mm (1") c-40 desde el centro de carga, tubo p.v.c. 3" para paso en losa, incluye codos, tapones, materiales necesarios y mano de obra.(ver plano correspondiente), caja galvanizada 2x4 y tubo de 16 mm (1/2") para interconexión de condensadora y difusor, cable desde el centro de carga hasta el desconectador de navajas colocado en losa con calibres 2-10 para fases 1-10 de tierra , conexiones e identificación.</t>
  </si>
  <si>
    <t>54221/04</t>
  </si>
  <si>
    <t>Suministro, colocación y conexión de interruptor de seguridad (navajas) 2 polos 30 amperes en gabinete nema 3r (intemperie) marca square d o similar en calidad y precio, incluye: conexiones con cable desde el centro de carga, así como una base metálica a base de perfil c-100 para su colocación en losa al pie del equipo de aire acondicionado, (condensadora).</t>
  </si>
  <si>
    <t>54318/04</t>
  </si>
  <si>
    <t>Suministro e instalación de equipo de aire acondicionado inverter tipo mini-split marca: midea, lennox, trane, carrier o similar en calidad y especificaciones técnicas, con capacidad nominal de 24000 btu (2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</si>
  <si>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51365/04</t>
  </si>
  <si>
    <t>Suministro y colocación de centro de carga QO 24 circuitos 3f-4h con zapatas principales de 125 amperes en gabinete nema 1 marca square-d. incluye: conexiones, pruebas de identificación.</t>
  </si>
  <si>
    <t>61531/04</t>
  </si>
  <si>
    <t>Salida en lavabo, mingitorio o tarjas con tubo pvc sanitario 53 mm duralon y pvc hidráulico de 16 y 21 mm ced-40 ; incluye: codos, coples, niples, pegamento, lija, pruebas..</t>
  </si>
  <si>
    <t>70004/04</t>
  </si>
  <si>
    <t>Salida en w.c. con tubo pvc sanitario 103 mm duralon y pvc hidráulico de 16 y 21 mm flowguard; incluye: codos, coples, niples, pasta, lija. ( ver plano sser-007-ot)</t>
  </si>
  <si>
    <t>70012/04</t>
  </si>
  <si>
    <t>Salida para mingitorio ecológico con tubo pvc sanitario 53 mm (2") de diámetro, incluye; codos, coples, niples, material, mano de obra y herramienta.</t>
  </si>
  <si>
    <t>70054/04</t>
  </si>
  <si>
    <t>Salida en coladera con tubo pvc sanitario 103 mm duralon; incluye: codos, coples, niples, pasta, lija. ( ver plano sser-007-ot)</t>
  </si>
  <si>
    <t>70024/04</t>
  </si>
  <si>
    <t>Colocación de mingitorio libre de agua 100% seco, fabricado con cerámica horneada a alta temperatura con acabado porcelanizado de alto brillo, con sistema de diafragma de látex, trampa y coladera en acero inoxidable tipo 304. se deberá considerar para este trabajo: suministro del mingitorio, trampa, herramienta, equipo, mano de obra, kit de instalación, pruebas, acopio y retiro de material producto de los desperdicios a tiro autorizado y limpieza del área de trabajo.</t>
  </si>
  <si>
    <t>70051/04</t>
  </si>
  <si>
    <t>Suministro y colocación de inodoro redondo infantil marca american standard modelo flowise de dos piezas, cerámica porcelanizada de alto brillo, 4.8 litros por descarga, grado ecológico, altura normal para infantes 26 cm, palanca al color del inodoro, taza rf: 3128 001mx, tanque: 4019 228mx, código kit: 2315228mx, incluye: válvula flotador fluidmaster 400 ls pro de aluminio de bronce o primera calidad, cuello de cera, pijas, manguera alimentadora coflex, trenzado con vinilo reforzado, llave de control angular compacta sin contratuerca 4015 y asiento marca american standard.</t>
  </si>
  <si>
    <t>70020/04</t>
  </si>
  <si>
    <t>Suministro y colocación de inodoro, descarga 4.8 litros línea verde, para personas con discapacidad, taza alargada modelo vienna "h" de vitromex o similar en calidad y precio; incluye: válvula flotador fluidmaster 400 ls pro de aluminio de bronce o primera calidad cuello de cera, pijas, mangueras alimentadoras coflex, llave de control angular compacta sin contratuerca 4015 con asiento solido completo.</t>
  </si>
  <si>
    <t>60009/04</t>
  </si>
  <si>
    <t>Suministro y colocación de lavabo ovalin de sobreponer en losa, marca lamosa línea venezia en color blanco, o similar en calidad y precio, incluye: silicón plástico, trampa, llave mezcladora marca urrea modelo 91dm, cubierta de latón cromo, manerales, dórico cromo, contrarejilla, cespol, manguera flexible '' t '' hule epdm trenzado de vinilo reforzado vl-t55, llave de control angular 401 sc., mano de obra y herramienta.</t>
  </si>
  <si>
    <t>70002/04</t>
  </si>
  <si>
    <t>Coladera para piso con rejilla redonda marca helvex modelo #24 o similar en calidad,  incluye; material, mano de obra y herramienta</t>
  </si>
  <si>
    <t>61546/04</t>
  </si>
  <si>
    <t>Suministro y colocación de barra de seguridad recta satinada de 760 mm urrea, helvex o similar en calidad y precio para para personas con discapacidad, incluye: taquetes, tornillos, material, herramienta y mano de obra.</t>
  </si>
  <si>
    <t>61547/04</t>
  </si>
  <si>
    <t>Suministro y colocación de barra de seguridad recta satinada de 610 mm urrea, helvex o similar en calidad y precio para personas con discapacidad, incluye: taquetes, tornillos, material, herramienta y mano de obra.</t>
  </si>
  <si>
    <t>60062/04</t>
  </si>
  <si>
    <t>Suministro y colocación de gancho sencillo para muletas o bastones de cromo modelo 09106 marca helvex, fijado a muro, según proyecto. incluye: conexiones, materiales, mano de obra y pruebas.</t>
  </si>
  <si>
    <t>60001/04</t>
  </si>
  <si>
    <t>Suministro y colocación de tarja de pvc, incluye: llave nariz, contrarejilla, manguera alimentadora, llave de angulo y fijación a muro y piso con taquete expansivo.</t>
  </si>
  <si>
    <t>38083/04</t>
  </si>
  <si>
    <t>Muro de tablaroca de 10 cm de espesor con panel de yeso estandar de 1/2", a dos caras, con bastidor armado a base de canaleta de 1 1/2" y canal listón calibre 26 a cada 0.61 m de separación, se deberá considerar para este trabajo: suministro y colocación, mano de obra, herramienta, equipo, andamios, acarreos, elevaciones, trazo, nivelación, cortes, desperdicios, fijación, esquineros, pasta y cinta de refuerzo necesarios de acuerdo al tipo de panel, acopio y retiro de material producto de los trabajos y limpieza del área de trabajo.</t>
  </si>
  <si>
    <t>40403/04</t>
  </si>
  <si>
    <t>Suministro, habilitado y colocación de marco y puerta de aluminio anonizado natural de 1.00 x 2.20 m. con marco de 3 x 1/4" marco de 1 x2" vidrio filtrasol 6 mm de espesor con película tipo esmerilado como indica el proyecto; incluye: chapa tetra, barra de empuje, pivote descentrado vinilo, pata de chivo, calafateo con silicón blanco, guardapolvo y limpieza.</t>
  </si>
  <si>
    <t>50323/04</t>
  </si>
  <si>
    <t>Salida para timbre sobre muro, en caja de pvc y tubo pvc pesado cedula 30 (gris), incluye: botón de pánico con tapa, cable vinanel aislamiento tipo ls, calibres indicados en plano, conexiones, materiales, mano de obra, depreciación y demás cargos derivados del uso de herramienta y equipo.</t>
  </si>
  <si>
    <t>54316/04</t>
  </si>
  <si>
    <t>Suministro e instalación de equipo de aire acondicionado inverter tipo mini-split marca: midea, lennox, trane, carrier o similar en calidad y especificaciones técnicas, con capacidad nominal de 12000 btu (1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</si>
  <si>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55597/04</t>
  </si>
  <si>
    <t>Registro eléctrico 60 x 60 x 80 cm. de profundidad con block 15 x 20 x 40 cm. (60 kg/cm2) y cadena de remate con armex 15-20/4 concreto f´c= 150 kg/cm2, aplanado interior y exterior floteado con marco y contramarco metálico de ángulo de 3/16 x 1 1/4 acero no. 3, tapa de concreto f´c=150 kg/cm2, asa, pintura en aplanados, colocar leyenda pintada con plantilla en tapa "cableado de aluminio".</t>
  </si>
  <si>
    <t>50324/04</t>
  </si>
  <si>
    <t>Suministro y colocación de timbre tipo campana, de 10" fijado a muro hasta 3.00 m. de altura, incluye: elementos de fijación, conexiones, andamiaje. materiales, mano de obra, depreciación y demás cargos derivados del uso de herramienta y de equipo</t>
  </si>
  <si>
    <t>III.- Construccion de cisterna de 10,000 litros</t>
  </si>
  <si>
    <t>Total III.- Construccion de cisterna de 10,000 litros</t>
  </si>
  <si>
    <t>12025/04</t>
  </si>
  <si>
    <t>Acero de refuerzo en cimentación diámetro #3 f'y=4,200 kg/cm2; incluye: suministro, habilitado, armado, cortes, traslapes, ganchos y desperdicios, silletas, alambre recocido, mano de obra, aplicación de 2 manos de primario epoxico, herramienta, equipo de protección personal y limpieza del área de trabajo.</t>
  </si>
  <si>
    <t>12011/04</t>
  </si>
  <si>
    <t>Concreto f'c= 200 kg/cm2 en cimentación t.m.a. 3/4", con un revenimiento de 8-10 cm., incluye: acarreo, colado, vibrado, afine, curado, muestra de concreto, (7, 14, y 28 días). en elementos estructurales como zapatas, dados, muros de concreto, mínimo una muestra por cada 20 m3 o con la frecuencia que la residencia lo considere necesario (ver especificaciones complementarias) y aditivos especificados según proyecto.</t>
  </si>
  <si>
    <t>31029/04</t>
  </si>
  <si>
    <t>Castillo ahogado en hueco de muro de block con concreto hecho en obra f'c=200 kg/cm2 con 2 varilla #3 f'y=4200 kg/cm2, y grapa del no.2 a cada 2 hiladas, se deberá considerar para este trabajo: materiales, mano de obra, herramienta, equipo, andamios, acarreos, cargas, elevación de materiales, habilitado, armado, colado, acopio y retiro de desperdicios a tiro autorizado y limpieza del área de trabajo.</t>
  </si>
  <si>
    <t>61525/04</t>
  </si>
  <si>
    <t>Suministro y colocación de cisterna prefabricada de 10,000 litros rotoplas para abastecimiento, incluye: maniobras, mano de obra, herramientas y equipo.</t>
  </si>
  <si>
    <t>31277/04</t>
  </si>
  <si>
    <t>Fabricación de base de concreto h.o. de 150 kg/cm2 con dimensiones de 1.3x0.80x0.08 m., para asentar bombas, incluye: colado, curado, cimbrado, descimbrado, preparación de superficie, material, mano de obra y herramienta.</t>
  </si>
  <si>
    <t>21112/04</t>
  </si>
  <si>
    <t>Cimbra para losas sin recuperación acabado común a base de triplay de pino 19mm como cimbra de contacto, incluye: cimbrado, descimbrado, habilitado y chaflanes u ochavos.</t>
  </si>
  <si>
    <t>21301/04</t>
  </si>
  <si>
    <t>Concreto f'c=250 kg/cm2 en estructura t.m.a. 3/4", con un revenimiento de 8-10 cm. incluye: colado, vibrado, curado, afine, nivelado y acabado para recibir impermeabilización en primer nivel o piso de cerámica en segundo nivel, pruebas de concreto a 7,14 y 28 días. (en volúmenes mayores a 2 m3) y aditivos especificados según proyecto.</t>
  </si>
  <si>
    <t>61469/04</t>
  </si>
  <si>
    <t>Registro de 70 x 70 cm. para cisterna o fosa a base de guarnición de 0.10 x 0.30 m. armada con varilla 3/8" @ 35 cm ambos sentidos, concreto f´c= 150 kg/cm2, incluye: tapa de lámina antiderrapante diamantada calibre # 10 marco y contramarco de ángulo 1 1/4" x 1/8", jaladera con solera de 1" x 3/16", una mano de primario epóxico anticorrosivo ea p-10 color blanco con catalizador disolución a base de solvente y 2 manos de pintura esmalte en acabado final, color definido por la residencia y candado.</t>
  </si>
  <si>
    <t>40003/04</t>
  </si>
  <si>
    <t>Suministro, habilitado y colocación de ventana y/ o puerta tipo louver a base de perfil r 225 calibre 20 duela 170 calibre 20 incluye: una mano de primario epóxico anticorrosivo ea p-10 color blanco con catalizador disolución a base de solvente y 2 manos de pintura esmalte en acabado final, color definido por la residencia, fijado a muro con taquete y pija.</t>
  </si>
  <si>
    <t>61591/04</t>
  </si>
  <si>
    <t>Suministro y colocación de Motobomba centrifuga marca Evans modelo 2HME050 1/2 h.p. 3450 rpm, monofásico, 127 volt o similar en calidad y precio, incluye: tubo flexible licuatite (21 mm) cable calibre #12 incluye: conexiones, fijación, materiales, mano de obra y pruebas.</t>
  </si>
  <si>
    <t>61592/04</t>
  </si>
  <si>
    <t>Suministro y colocación de Motobomba centrifuga marca Evans modelo 2HME075 3/4 h.p. 3450 rpm, monofásico, 127 volt o similar en calidad y precio, incluye: tubo flexible licuatite (21 mm) cable calibre #12 incluye: conexiones, fijación, materiales, mano de obra y pruebas.</t>
  </si>
  <si>
    <t>61520/04</t>
  </si>
  <si>
    <t>Succión y descarga de motobomba con tubo de pvc de 27 mm a 41 mm, pichancha de pvc check horizontal, de bronce, válvula de compuerta de media vuelta, incluye: conexiones, fijación, materiales, mano de obra y pruebas.</t>
  </si>
  <si>
    <t>61554/04</t>
  </si>
  <si>
    <t>Suministro y colocación de llave de bola para jardín de 3/4" cuerpo de latón cierre de vástago, incluye: ranurado, colocación y resanes.</t>
  </si>
  <si>
    <t>50088/04</t>
  </si>
  <si>
    <t>Suministro y colocación de centro de carga qo6-2f-3h-220-127 en gabinete nema 3r con zapatas principales de 100 amperes marca square "d", incluye; empotrar a muro, fijación, resanes y pruebas.</t>
  </si>
  <si>
    <t>61553/04</t>
  </si>
  <si>
    <t>Suministro y colocación de caja serie f'c de 4 x 4" con tapa de neopreno para registro en cisternas</t>
  </si>
  <si>
    <t>51428/04</t>
  </si>
  <si>
    <t>Suministro y tendido de tubo conduit pvc c-40 de 27 mm (1") diámetro, incluye: tendido, conexiones, pegamento, trazos, excavación, relleno, material, mano de obra, herramienta, equipo de protección personal y limpieza del área de trabajo.</t>
  </si>
  <si>
    <t>55509/04</t>
  </si>
  <si>
    <t>Suministro, colocación y conexión de interruptor termomagnético tipo qo (enchufable) de 2 polos 30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</si>
  <si>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60015/04</t>
  </si>
  <si>
    <t>Suministro y tendido de tubo pvc hidráulico de 21 mm (3/4") de diámetro, incluye: tendido, conexiones, pegamento, trazos, excavación, relleno, material, mano de obra, herramienta, equipo de protección personal y limpieza del área de trabajo.</t>
  </si>
  <si>
    <t>60097/04</t>
  </si>
  <si>
    <t>Registro hidráulico 60x40x40 cm. con block 10x20x40 cm. (60 kg/cm2), aplanado, interior pulido, exterior floteado marco y contramarco con ángulo 1 1/4x3/16", acero # 3, concreto f'c = 150 kg/cm2, cadena remate con armex 15-20-4, fondo grava y pintura.</t>
  </si>
  <si>
    <t>60023/04</t>
  </si>
  <si>
    <t>Suministro, colocación y acarreo de tinaco de plástico capacidad 1,100 litros, marca fortoplas, rotoplas o similar en calidad y precio, incluye: elevación 1 ó 2 niveles, maniobras, conexiones, pruebas, mano de obra, herramienta y equipo.</t>
  </si>
  <si>
    <t>60004/04</t>
  </si>
  <si>
    <t>Suministro, instalación y colocación de electroniveles en tinacos y cisterna para control de llenado, con canalización tubo pvc de 21 mm (3/4") cedula 40 caja registro condulet y tubo licuatite, cable hasta pie del edificio.</t>
  </si>
  <si>
    <t>61464/04</t>
  </si>
  <si>
    <t>Suministro y colocación de llave de cerrado rápido de pvc de 21 mm, incluye: conexiones, materiales, mano de obra y pruebas.</t>
  </si>
  <si>
    <t>04.- Instalaciones</t>
  </si>
  <si>
    <t>21303/04</t>
  </si>
  <si>
    <t>Concreto f'c=250 kg/cm2 en estructura t.m.a. 3/4", con un revenimiento de 8-10 cm. incluye: colado, vibrado, curado, afine, nivelado y acabado pulido, pruebas de concreto a 7,14 y 28 días. (En volúmenes mayores a 2 m3) y aditivos especificados según proyecto.</t>
  </si>
  <si>
    <t>32005/04</t>
  </si>
  <si>
    <t>Aplanado de mezcla acabado pulido con mortero cemento-arena en proporción de 1:3; incluye: repellado a plomo y regla, remate y emboquillados.</t>
  </si>
  <si>
    <t>32003/04</t>
  </si>
  <si>
    <t>Construcción de chaflán integrado a colado losa de cimentación entre muro y losa en forma triangular de 5 cm. de lado con mortero cemento-arena en proporción de 1:3; incluye: pegacreto trazo y nivelación para fosa séptica.</t>
  </si>
  <si>
    <t>70035/04</t>
  </si>
  <si>
    <t>Suministro y tendido de tubo pvc duralón de 103 mm (4") de diámetro, incluye: tendido, conexiones, pegamento, trazos, excavación, relleno, material, mano de obra, herramienta, equipo de protección personal y limpieza del área de trabajo) demolición de concreto área del diámetro del tubo (4") para descarga en canal de concreto existente.)</t>
  </si>
  <si>
    <t>70010/04</t>
  </si>
  <si>
    <t>Registro sanitario de 60x40x80 cm. con block 15x20x40 cm. (60 kg/cm2), aplanado interior pulido con media caña y exterior floteado, formación de media caña para desagüe, marco y contramarco de ángulo de 1 1/4" x 3/16", incluye: cadena de remate de 15 -20-4 con armex, concreto f'c=150 kg/cm2 y acero no.3 en tapa, incluye: argolla de redondo liso de 1/4" como jaladera en marco una mano de inhibidor de corrosión, una mano de primario epóxico anticorrosivo ea p-10 color blanco con catalizador disolución a base de solvente y 2 manos de pintura esmalte en acabado final, color definido por la residencia, en tapa y pintura acrílica en el registro.</t>
  </si>
  <si>
    <t>70016/04</t>
  </si>
  <si>
    <t>Suministro y colocación de intercomunicación en fosa séptica de tanque "a" al "b"  con tubo p.v.c. anger, tee y  codo p.v.c. 4" sanitario; incluye: colocación y nivelación ( ver plano).</t>
  </si>
  <si>
    <t>70015/04</t>
  </si>
  <si>
    <t>Suministro y colocación de respiradero para fosa séptica y/o pozo de absorción con tubo de fierro galvanizado cedula 30 de 2" de diámetro 40 cm. de alto; incluye: 2 codos, tee con rosca, anclaje y nivelación.</t>
  </si>
  <si>
    <t>70018/04</t>
  </si>
  <si>
    <t>Registro en fosa séptica de 0.60 x 0.60 m. con marco y contramarco de angulo 2" x 2", varilla # 3 @ 10 cm a.s., incluye: jaladera con solera de 1" x 1/8 y camisa con tubo p.v.c. 1/2", concreto f'c= 150 kg/cm2, acabado con brocha de pelo.</t>
  </si>
  <si>
    <t>1era etapa: construcción de 2 aulas didácticas, núcleo de servicios sanitarios y dirección en estructura regional, obra exterior: construcción cisterna de 10,000 litros y red hidráulica, construcción fosa séptica, pozo de absorción y red sanitaria, construcción de plaza cívica, acceso principal, barda perimetral, muro de contención y red eléctrica exterior</t>
  </si>
  <si>
    <t>IV.- Construcción fosa séptica</t>
  </si>
  <si>
    <t>Total IV.- Construcción fosa séptica</t>
  </si>
  <si>
    <t>V.- Construcción de pozo de absorción y red sanitaria</t>
  </si>
  <si>
    <t>Total V.- Construcción de pozo de absorción y red sanitaria</t>
  </si>
  <si>
    <t>12514/04</t>
  </si>
  <si>
    <t>Muro de block de 15 x 20 x 40 cm (60 kg/cm2) con junta abierta de 1 cm sentido vertical y junteado con mortero cemento-arena en proporción de 1:4 horizontal para pozo de absorción. ( ver plano)</t>
  </si>
  <si>
    <t>10013/04</t>
  </si>
  <si>
    <t>Suministro y relleno con grava de 1 1/2" para pozo de absorción; incluye: acarreo y colocación.</t>
  </si>
  <si>
    <t>11131/04</t>
  </si>
  <si>
    <t>Suministro y relleno de material inerte compactado con equipo mecánico y agua en capas de 20 cm. de espesor, incluye: acarreo dentro  de la obra, pruebas de compactación 90 % proctor por capa, cuando se indique en las especificaciones técnicas.</t>
  </si>
  <si>
    <t>39144/04</t>
  </si>
  <si>
    <t>Repison de 20x10 cm., armado con 2 varillas no.3 y grapa de alambrón a cada 15 cm, concreto f´c=150 kg/cm2, acabado con brocha de pelo incluye: cimbra, armado, colado y descimbrado.</t>
  </si>
  <si>
    <t>39192/04</t>
  </si>
  <si>
    <t>Suministro, habilitado y forjado de falso en muro de block de asta bandera a base de cuadrado g-100, forrado con durock 1/2", aplanado con cemendbond, incluye: angulo de 3/4 x 1/8" para fijar a muro, tornillo estructural autorroscables de 1 1/8, (ver plano para detalles)</t>
  </si>
  <si>
    <t>49916/04</t>
  </si>
  <si>
    <t>Suministro y colocación de asta bandera a base de tubo de fierro cedula 30 2.20 m. 3" y 3.80 m. 2 1/2", incluye: plomeo, una mano de primario epóxico anticorrosivo ea p-10 color blanco con catalizador disolución a base de solvente y 2 manos de pintura esmalte en acabado final, color definido por la residencia, piola y carruchas, dado de concreto. (ver planos oex-061-062).</t>
  </si>
  <si>
    <t>VI.- Construcción de plaza cívica</t>
  </si>
  <si>
    <t>VII.- Barda perimetral y muro de contención</t>
  </si>
  <si>
    <t>Subtotal VII</t>
  </si>
  <si>
    <t>Subtotal VIII</t>
  </si>
  <si>
    <t>VIII.- Acceso principal</t>
  </si>
  <si>
    <t>Subtotal IX</t>
  </si>
  <si>
    <t>IX.- Red eléctrica exterior</t>
  </si>
  <si>
    <t>Total VI.- Construcción de plaza cívica</t>
  </si>
  <si>
    <t>70044/04</t>
  </si>
  <si>
    <t>Suministro y colocación de tubo de pvc sdr-35 sanitario de 103 mm (4") de diámetro perforado, incluye: tendido, conexiones, pegamento, trazos, excavación, relleno, material, mano de obra, herramienta, equipo de protección personal y limpieza del área de trabajo.</t>
  </si>
  <si>
    <t>00485/04</t>
  </si>
  <si>
    <t>Separación muro-muro con placa poliestireno 3/4" x 18 cm. Ancho para juntas de dilatación, ; incluye: Limpieza del area de trabajo.</t>
  </si>
  <si>
    <t>40248/04</t>
  </si>
  <si>
    <t>Suministro y colocación de puerta de dos hojas a base de reja-acero de 4.00 x 2.00 m. altura, varilla calibre 6, postes de 2 1/4 x 2 1/4", calibre 16, incluye: tapón, tornillo galvanizado de 1/4 x 1 1/4", concreto f´c= 150 kg/cm2, nivelación y plomeo.</t>
  </si>
  <si>
    <t>40009/04</t>
  </si>
  <si>
    <t>Suministro y colocación de reja-acero formada a base de paneles de 1.50 m. altura x 2.50 m. de largo con varilla calibre #6, postes 2 1/4 x 2 1/4 calibre 16, incluye: tapón, poste, tornillo galvanizado de 1/4 x 1 1/4, muertos de concreto en posteria con concreto f´c=150 kg/cm2, nivelación y plomeo.</t>
  </si>
  <si>
    <t>40381/04</t>
  </si>
  <si>
    <t>Suministro y colocación de malla tipo ciclónica de 10.5 mm y 1.50 m. sobre barda de 2.20 mts de altura, incluye: andamios, elevación de los materiales, maniobras, postes ahogados en castillos de barda, tubos esquineros de 3", de línea 2", barra superior, retenida, alambre galvanizado tapa capucha, abrazaderas, coples, conector, cercha y capuchones (ver plano)</t>
  </si>
  <si>
    <t>Total VII.- Barda perimetral y muro de contención</t>
  </si>
  <si>
    <t>12050/04</t>
  </si>
  <si>
    <t>Anclaje de castillos de 15x30 cm. en zapatas y enrases 0.00 a 1.20 m. de altura con 4 varillas de 3/8" y estribos #2 @ 20 cm. incluye: cimbra común, colado, cruces de varillas, vibrado, curado y descimbrado.</t>
  </si>
  <si>
    <t>31012/04</t>
  </si>
  <si>
    <t>Cadena o castillo 15 x 30 cm, acabado común, concreto h. en o., f'c= 250 kg/cm2, armada con 4 varillas del no.3 (3/8") y estribos del no. 2 (1/4") @ 15 cm  y refuerzo de 4 varillas del no. 4 en ambos lechos, a cualquier altura y grado de dificulta,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</si>
  <si>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48073/04</t>
  </si>
  <si>
    <t>Suministro y colocación de portón a base de tubo mecánico cedula 30 2 1/2" incluye: refuerzo con solera de 3 1/2 x 5/16 en inferior y 2 1/2" x 5/16 en superior, lamina calibre no.18 en parte inferior (30 cm) 2 caras, incluye: tejuelos, bisagras, pasadores, una mano de primario epóxico anticorrosivo ea p-10 color blanco con catalizador disolución a base de solvente y 2 manos de pintura esmalte en acabado final, color definido por la residencia, limpieza, mano de obra, equipo de protección personal, herramienta y equipo.</t>
  </si>
  <si>
    <t>48113/03</t>
  </si>
  <si>
    <t xml:space="preserve">Suministro y colocación de tubo mecánico 2 1/2" cédula 40. con la altura indicada sobre nivel de cadena de cerramiento, incluye: ahogado de tubo 20 cm. para su alineamiento y amacizado en la cadena de concreto, tapa en la parte superior del tubo a base de lamina calibre no.18, una mano de primario epóxico anticorrosivo ea p-10 color blanco con catalizador disolución a base de solvente y 2 manos de pintura esmalte en acabado final, color definido por la residencia, rebabeo y detallado a exceso de soldadura, lijado, plomeo, alineación, corte en cada extremo a 60 grados.separación de eje a eje del tubo es de 19 cm. </t>
  </si>
  <si>
    <t>Total VIII.- Acceso principal</t>
  </si>
  <si>
    <t>Subtotal red electrica</t>
  </si>
  <si>
    <t>50301/04</t>
  </si>
  <si>
    <t>Verificación de instalación eléctrica por parte de la unidad verificadora de instalaciones eléctricas (uvie), visitas a obra, reporte de anomalías y carta de verificación por una carga en baja tensión de 16 kw hasta 30 kw.</t>
  </si>
  <si>
    <t>55632/04</t>
  </si>
  <si>
    <t>Construcción de muro para acometida eléctrica M-5 de 1.40 x 1.00 x 2.10 m. norma c.f.e. a base de zapata de 0.45 x 0.10 m., armada con 3 varillas de 3/8" de diámetro y @ 20cm. transversal, f'c'= 250 kg/cm2, murete de enrase cadena de desplante con 4 varillas de 3/8 y estribos # 2 a.c. 20 cm. muro de block 15x20x40 cm (60 kg/cm2), losa de concreto con varilla 3/8" @ 20 cm. f'c= 250kg/cm2, incluye: aplanado fino, pintura acrílica y dos puertas tipo louver  de 1.00 x 1.95 m. a base de marco y contramarco r-225, duela 170, pasador solera de 1x3/16" como tope, porta candado, vano en puerta circular o cuadrado de 0.25 x 0.25 m en área de medidor, incluye: primer y dos manos de pintura esmalte, tubo 2 ½" galvanizado pared gruesa para retenida ahogado 1.50 m en castillo de murete a 5.50 m de altura final, tapón roscable de 63mm y aislador con bastidor. (Ver plano OEX-M5).</t>
  </si>
  <si>
    <t>55828/04</t>
  </si>
  <si>
    <t>Suministro, colocación e instalación de equipo medición subterránea M-5 (con núcleo de 7 term. 200 amp ) tubería PVC C-40 de 63mm. e interruptor de 3x200 amperes marca square d ó milbank, debe considerarse para este trabajo: tubería conectores, coples, contratuercas, monitores, varilla de tierra 3 metros para bounding con calibre 2 thw, conexiones, pruebas e identificación, blanco para neutro, verde o desnudo tierra física,cualquier otro color para fases con marca respectiva segun fase 1,2,3,  mano de obra especializada y herramienta,</t>
  </si>
  <si>
    <t>55818/04</t>
  </si>
  <si>
    <t>Suministro, colocación y conexión de interruptor termomagnético tipo i-line de 3x200 amperes, capacidad interruptiva de 35 ka, incluye montaje, conexión, pruebas, identificación con etiqueta adhesiva.</t>
  </si>
  <si>
    <t>55785/04</t>
  </si>
  <si>
    <t>Suministro, colocación y conexión de interruptor termomagnético tipo i-line de 3x100 amperes, capacidad interruptiva de 35 ka, incluye montaje, conexión, pruebas, identificación con etiqueta adhesiva.</t>
  </si>
  <si>
    <t>55752/04</t>
  </si>
  <si>
    <t>Suministro y colocación de zapata ponchable calibre 250 mcm, incluye: colocación en cable de este calibre, colocación de zapata, herramienta especializada (ponchadora hidráulica), identificación, fijación al secundario del transformador, pruebas, mano de obra, equipo de protección personal y limpieza del área de trabajo.</t>
  </si>
  <si>
    <t>55751/04</t>
  </si>
  <si>
    <t>Suministro y colocación de zapata ponchable calibre 4/0 awg, incluye: colocación en cable de este calibre, colocación de zapata, herramienta especializada (ponchadora hidráulica), identificación, fijación al secundario del transformador, pruebas, mano de obra, equipo de protección personal y limpieza del área de trabajo.</t>
  </si>
  <si>
    <t>55747/04</t>
  </si>
  <si>
    <t>Suministro y colocación de zapata ponchable calibre #2 awg, incluye: colocación en cable de este calibre, colocación de zapata, herramienta especializada (ponchadora hidráulica), identificación, fijación al secundario del transformador, pruebas, mano de obra, equipo de protección personal y limpieza del área de trabajo.</t>
  </si>
  <si>
    <t>55460/04</t>
  </si>
  <si>
    <t>Suministro, colocación y conexión de tablero de control y distribución de cargas, tipo nqod clase 1630 30 espacios 3 fases- 4 hilos 220/127 volts en gabinete nema 3r, con zapatas principales de 3x225 amperes catalogo no. nq304l225 marca square d o similar en calidad y precio, incluye ranura en muro, colocación, fijación con mezcla, pintura, peinado de cables en centro de carga con cinchos de plástico, identificación con etiqueta en tapa, interruptores y cables, conexiones y pruebas.</t>
  </si>
  <si>
    <t>55550/04</t>
  </si>
  <si>
    <t>Suministro, colocación y conexión de interruptor termomagnético tipo qo-b (atornillable) de 3 polos 50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</si>
  <si>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50053/04</t>
  </si>
  <si>
    <t>Suministro, colocación y conexión de interruptor termomagnético tipo qo-b (atornillable) de 3 polos 70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</si>
  <si>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50100/04</t>
  </si>
  <si>
    <t>Construcción de registro eléctrico de paso en media tensión según normatividad CFE-RMTA 3 de 1,00x1,00x1,00 metros, incluye; plantilla de concreto hecho en obra f´c= 100 kg/cm2 de 6 cm. de espesor, cimbrado, armado y colado de muros y fondo del registro con 8 cm de espesor y área para embeber tapa de 10 cm de espesor a base de concreto f´c=200 kg/cm2 y malla electrosoldada, 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</si>
  <si>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55801/04</t>
  </si>
  <si>
    <t>Suministro y colocación de tubo pad (poliducto de alta densidad) de 78 mm de diámetro a una profundidad constante (según terreno) de 0.50 m, incluye excavación, tendido de tubo, cama de arena, relleno y compactación con material sobrante de la excavación así como el esparcimiento del material sobrante, debiendo quedar el terreno plano y limpio.</t>
  </si>
  <si>
    <t>51488/04</t>
  </si>
  <si>
    <t>Suministro, colocación y conexión de cable de cobre con aislamiento thw-ls o thhw-ls a 75 grados calibre # 250, incluye: cinta aislante, vulcanizada, barniz y perno de conexión, cocas y desperdicios.</t>
  </si>
  <si>
    <t>51475/04</t>
  </si>
  <si>
    <t>Suministro, colocación y conexión de cable de cobre con aislamiento thw-ls o thhw-ls a 75 grados calibre # 4/0, incluye: cinta aislante, vulcanizada, barniz y perno de conexión, cocas y desperdicios.</t>
  </si>
  <si>
    <t>51470/04</t>
  </si>
  <si>
    <t>Suministro, colocación y conexión de cable de cobre con aislamiento thw-ls o thhw-ls a 75 grados calibre # 4, incluye: cinta aislante, vulcanizada, barniz y perno de conexión, cocas y desperdicios.</t>
  </si>
  <si>
    <t>51419/04</t>
  </si>
  <si>
    <t>Suministro y tendido de tubo conduit pvc c-40 de 41 mm (1 1/2") diámetro, incluye: coples, conectores, curvas, contratuercas, monitores, trazo y soporteria con perfil unicanal de fibra de vidrio U-30 y abrazadera unicanal del mismo diámetro a cada 90 cm antes de cada caja registro o centro de carga, cada soporte deberá de estar fijado con dos taquetes de 1/4" de diámetro x 2" de largo y dos tornillos de acero inoxidable (no pijas).</t>
  </si>
  <si>
    <t>01.- Red eléctrica</t>
  </si>
  <si>
    <t>02.- Alumbrado</t>
  </si>
  <si>
    <t>Subtotal Alumbrado</t>
  </si>
  <si>
    <t>Total IX.- Red eléctrica exterior</t>
  </si>
  <si>
    <t>Licitación Pública</t>
  </si>
  <si>
    <t>LPO-000000009-013-2025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</si>
</sst>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4" formatCode="_-&quot;$&quot;* #,##0.00_-;\-&quot;$&quot;* #,##0.00_-;_-&quot;$&quot;* &quot;-&quot;??_-;_-@_-"/>
    <numFmt numFmtId="43" formatCode="_-* #,##0.00_-;\-* #,##0.00_-;_-* &quot;-&quot;??_-;_-@_-"/>
    <numFmt numFmtId="164" formatCode="00000"/>
  </numFmts>
  <fonts count="14" x14ac:knownFonts="1">
    <font>
      <sz val="11"/>
      <color theme="1"/>
      <name val="Calibri"/>
      <family val="2"/>
      <scheme val="minor"/>
    </font>
    <font>
      <sz val="11"/>
      <color theme="1"/>
      <name val="Calibri"/>
      <family val="2"/>
      <scheme val="minor"/>
    </font>
    <font>
      <sz val="10"/>
      <name val="Arial"/>
      <family val="2"/>
    </font>
    <font>
      <b/>
      <sz val="12"/>
      <name val="Arial"/>
      <family val="2"/>
    </font>
    <font>
      <sz val="10"/>
      <name val="Courier"/>
      <family val="3"/>
    </font>
    <font>
      <sz val="12"/>
      <name val="Arial"/>
      <family val="2"/>
    </font>
    <font>
      <b/>
      <sz val="12"/>
      <color theme="0"/>
      <name val="Arial"/>
      <family val="2"/>
    </font>
    <font>
      <sz val="10"/>
      <color theme="1"/>
      <name val="Century Gothic"/>
      <family val="2"/>
    </font>
    <font>
      <b/>
      <sz val="18"/>
      <name val="Arial"/>
      <family val="2"/>
    </font>
    <font>
      <sz val="12"/>
      <color theme="0"/>
      <name val="Arial"/>
      <family val="2"/>
    </font>
    <font>
      <sz val="12"/>
      <color theme="1"/>
      <name val="Arial"/>
      <family val="2"/>
    </font>
    <font>
      <sz val="10"/>
      <name val="Courier"/>
    </font>
    <font>
      <sz val="11"/>
      <name val="Arial"/>
      <family val="2"/>
    </font>
    <font>
      <b/>
      <sz val="14"/>
      <name val="Arial"/>
      <family val="2"/>
    </font>
  </fonts>
  <fills count="7">
    <fill>
      <patternFill patternType="none"/>
    </fill>
    <fill>
      <patternFill patternType="gray125"/>
    </fill>
    <fill>
      <patternFill patternType="solid">
        <fgColor rgb="FFBE9655"/>
        <bgColor indexed="64"/>
      </patternFill>
    </fill>
    <fill>
      <patternFill patternType="solid">
        <fgColor theme="0"/>
        <bgColor indexed="64"/>
      </patternFill>
    </fill>
    <fill>
      <patternFill patternType="solid">
        <fgColor rgb="FF9F2241"/>
        <bgColor indexed="64"/>
      </patternFill>
    </fill>
    <fill>
      <patternFill patternType="solid">
        <fgColor indexed="9"/>
        <bgColor indexed="64"/>
      </patternFill>
    </fill>
    <fill>
      <patternFill patternType="solid">
        <fgColor theme="0" tint="-0.14999847407452621"/>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auto="1"/>
      </left>
      <right/>
      <top/>
      <bottom/>
      <diagonal/>
    </border>
    <border>
      <left/>
      <right style="double">
        <color auto="1"/>
      </right>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style="thin">
        <color theme="0" tint="-4.9989318521683403E-2"/>
      </right>
      <top style="double">
        <color auto="1"/>
      </top>
      <bottom style="thin">
        <color theme="0" tint="-4.9989318521683403E-2"/>
      </bottom>
      <diagonal/>
    </border>
    <border>
      <left style="thin">
        <color theme="0" tint="-4.9989318521683403E-2"/>
      </left>
      <right style="thin">
        <color theme="0" tint="-4.9989318521683403E-2"/>
      </right>
      <top style="double">
        <color auto="1"/>
      </top>
      <bottom style="thin">
        <color theme="0" tint="-4.9989318521683403E-2"/>
      </bottom>
      <diagonal/>
    </border>
    <border>
      <left style="thin">
        <color theme="0" tint="-4.9989318521683403E-2"/>
      </left>
      <right style="double">
        <color auto="1"/>
      </right>
      <top style="double">
        <color auto="1"/>
      </top>
      <bottom style="thin">
        <color theme="0" tint="-4.9989318521683403E-2"/>
      </bottom>
      <diagonal/>
    </border>
    <border>
      <left style="double">
        <color auto="1"/>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double">
        <color auto="1"/>
      </right>
      <top style="thin">
        <color theme="0" tint="-4.9989318521683403E-2"/>
      </top>
      <bottom style="thin">
        <color theme="0" tint="-4.9989318521683403E-2"/>
      </bottom>
      <diagonal/>
    </border>
    <border>
      <left style="double">
        <color auto="1"/>
      </left>
      <right style="thin">
        <color theme="0" tint="-4.9989318521683403E-2"/>
      </right>
      <top style="thin">
        <color theme="0" tint="-4.9989318521683403E-2"/>
      </top>
      <bottom style="double">
        <color auto="1"/>
      </bottom>
      <diagonal/>
    </border>
    <border>
      <left style="thin">
        <color theme="0" tint="-4.9989318521683403E-2"/>
      </left>
      <right/>
      <top style="thin">
        <color theme="0" tint="-4.9989318521683403E-2"/>
      </top>
      <bottom style="double">
        <color indexed="64"/>
      </bottom>
      <diagonal/>
    </border>
    <border>
      <left/>
      <right/>
      <top style="thin">
        <color theme="0" tint="-4.9989318521683403E-2"/>
      </top>
      <bottom style="double">
        <color indexed="64"/>
      </bottom>
      <diagonal/>
    </border>
    <border>
      <left/>
      <right style="double">
        <color auto="1"/>
      </right>
      <top style="thin">
        <color theme="0" tint="-4.9989318521683403E-2"/>
      </top>
      <bottom style="double">
        <color indexed="64"/>
      </bottom>
      <diagonal/>
    </border>
    <border>
      <left style="thin">
        <color theme="0" tint="-4.9989318521683403E-2"/>
      </left>
      <right/>
      <top style="double">
        <color auto="1"/>
      </top>
      <bottom style="thin">
        <color theme="0" tint="-4.9989318521683403E-2"/>
      </bottom>
      <diagonal/>
    </border>
    <border>
      <left style="thin">
        <color theme="0" tint="-4.9989318521683403E-2"/>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5">
    <xf numFmtId="0" fontId="0" fillId="0" borderId="0"/>
    <xf numFmtId="44" fontId="1" fillId="0" borderId="0" applyFont="0" applyFill="0" applyBorder="0" applyAlignment="0" applyProtection="0"/>
    <xf numFmtId="0" fontId="2" fillId="0" borderId="0"/>
    <xf numFmtId="39" fontId="4" fillId="0" borderId="0"/>
    <xf numFmtId="39" fontId="4" fillId="0" borderId="0"/>
    <xf numFmtId="0" fontId="1" fillId="0" borderId="0"/>
    <xf numFmtId="44" fontId="2" fillId="0" borderId="0" applyFont="0" applyFill="0" applyBorder="0" applyAlignment="0" applyProtection="0"/>
    <xf numFmtId="0" fontId="2" fillId="0" borderId="0"/>
    <xf numFmtId="0" fontId="1" fillId="0" borderId="0"/>
    <xf numFmtId="43" fontId="2" fillId="0" borderId="0" applyFont="0" applyFill="0" applyBorder="0" applyAlignment="0" applyProtection="0"/>
    <xf numFmtId="39" fontId="4" fillId="0" borderId="0"/>
    <xf numFmtId="39" fontId="4" fillId="0" borderId="0"/>
    <xf numFmtId="39" fontId="11" fillId="0" borderId="0"/>
    <xf numFmtId="0" fontId="1" fillId="0" borderId="0"/>
    <xf numFmtId="0" fontId="2" fillId="0" borderId="0"/>
  </cellStyleXfs>
  <cellXfs count="105">
    <xf numFmtId="0" fontId="0" fillId="0" borderId="0" xfId="0"/>
    <xf numFmtId="0" fontId="2" fillId="0" borderId="0" xfId="2" applyFont="1"/>
    <xf numFmtId="49" fontId="3" fillId="0" borderId="0" xfId="2" applyNumberFormat="1" applyFont="1" applyFill="1" applyBorder="1" applyAlignment="1">
      <alignment horizontal="center" vertical="center" wrapText="1"/>
    </xf>
    <xf numFmtId="0" fontId="3" fillId="0" borderId="0" xfId="2" applyFont="1" applyFill="1" applyBorder="1" applyAlignment="1">
      <alignment horizontal="center" vertical="top" wrapText="1"/>
    </xf>
    <xf numFmtId="0" fontId="3" fillId="0" borderId="0" xfId="2" applyFont="1" applyFill="1" applyBorder="1" applyAlignment="1">
      <alignment horizontal="center" vertical="center" wrapText="1"/>
    </xf>
    <xf numFmtId="0" fontId="3" fillId="0" borderId="0" xfId="2" applyFont="1" applyFill="1" applyBorder="1" applyAlignment="1">
      <alignment horizontal="left" vertical="top" wrapText="1"/>
    </xf>
    <xf numFmtId="0" fontId="2" fillId="3" borderId="0" xfId="2" applyFont="1" applyFill="1"/>
    <xf numFmtId="0" fontId="2" fillId="0" borderId="0" xfId="2" applyFont="1" applyAlignment="1">
      <alignment horizontal="center" vertical="center"/>
    </xf>
    <xf numFmtId="0" fontId="5" fillId="0" borderId="0" xfId="2" applyFont="1" applyFill="1" applyBorder="1" applyAlignment="1">
      <alignment vertical="center" wrapText="1"/>
    </xf>
    <xf numFmtId="0" fontId="5" fillId="0" borderId="0" xfId="2" applyFont="1" applyAlignment="1">
      <alignment vertical="center"/>
    </xf>
    <xf numFmtId="49" fontId="3" fillId="0" borderId="0" xfId="2" applyNumberFormat="1" applyFont="1" applyBorder="1" applyAlignment="1">
      <alignment horizontal="center" vertical="center"/>
    </xf>
    <xf numFmtId="0" fontId="3" fillId="0" borderId="0" xfId="2" applyFont="1" applyBorder="1" applyAlignment="1">
      <alignment horizontal="center" vertical="center"/>
    </xf>
    <xf numFmtId="0" fontId="5" fillId="0" borderId="0" xfId="2" applyFont="1" applyBorder="1" applyAlignment="1">
      <alignment vertical="center"/>
    </xf>
    <xf numFmtId="7" fontId="5" fillId="5" borderId="10" xfId="3" applyNumberFormat="1" applyFont="1" applyFill="1" applyBorder="1" applyAlignment="1" applyProtection="1">
      <alignment horizontal="center" vertical="center"/>
    </xf>
    <xf numFmtId="2" fontId="3" fillId="0" borderId="0" xfId="2" applyNumberFormat="1" applyFont="1" applyFill="1" applyBorder="1" applyAlignment="1">
      <alignment horizontal="center" vertical="center" wrapText="1"/>
    </xf>
    <xf numFmtId="2" fontId="2" fillId="0" borderId="0" xfId="2" applyNumberFormat="1" applyFont="1" applyAlignment="1">
      <alignment horizontal="center" vertical="center"/>
    </xf>
    <xf numFmtId="2" fontId="3" fillId="0" borderId="0" xfId="2" applyNumberFormat="1" applyFont="1" applyBorder="1" applyAlignment="1">
      <alignment horizontal="center" vertical="center"/>
    </xf>
    <xf numFmtId="44" fontId="3" fillId="0" borderId="0" xfId="1" applyFont="1" applyFill="1" applyBorder="1" applyAlignment="1">
      <alignment horizontal="center" vertical="center" wrapText="1"/>
    </xf>
    <xf numFmtId="44" fontId="2" fillId="0" borderId="0" xfId="1" applyFont="1"/>
    <xf numFmtId="44" fontId="3" fillId="0" borderId="0" xfId="1" applyFont="1" applyBorder="1" applyAlignment="1">
      <alignment horizontal="center" vertical="center"/>
    </xf>
    <xf numFmtId="44" fontId="5" fillId="0" borderId="0" xfId="1" applyFont="1" applyFill="1" applyBorder="1" applyAlignment="1">
      <alignment horizontal="center" vertical="center" wrapText="1"/>
    </xf>
    <xf numFmtId="44" fontId="5" fillId="0" borderId="0" xfId="1" applyFont="1" applyBorder="1" applyAlignment="1">
      <alignment horizontal="center" vertical="center" wrapText="1"/>
    </xf>
    <xf numFmtId="44" fontId="5" fillId="0" borderId="10" xfId="1" applyFont="1" applyBorder="1" applyAlignment="1" applyProtection="1">
      <alignment horizontal="center" vertical="center"/>
    </xf>
    <xf numFmtId="49" fontId="5" fillId="0" borderId="0" xfId="7" applyNumberFormat="1" applyFont="1" applyAlignment="1">
      <alignment horizontal="center" vertical="center"/>
    </xf>
    <xf numFmtId="0" fontId="5" fillId="0" borderId="0" xfId="7" applyFont="1" applyAlignment="1">
      <alignment vertical="center"/>
    </xf>
    <xf numFmtId="0" fontId="0" fillId="0" borderId="4" xfId="0" applyBorder="1"/>
    <xf numFmtId="39" fontId="5" fillId="0" borderId="0" xfId="3" applyFont="1" applyFill="1" applyBorder="1" applyAlignment="1" applyProtection="1">
      <alignment vertical="top"/>
      <protection locked="0"/>
    </xf>
    <xf numFmtId="39" fontId="5" fillId="0" borderId="0" xfId="3" applyFont="1" applyFill="1" applyBorder="1" applyAlignment="1" applyProtection="1">
      <alignment horizontal="center" vertical="top"/>
      <protection locked="0"/>
    </xf>
    <xf numFmtId="0" fontId="0" fillId="0" borderId="0" xfId="0" applyBorder="1"/>
    <xf numFmtId="39" fontId="5" fillId="0" borderId="5" xfId="3" applyFont="1" applyFill="1" applyBorder="1" applyAlignment="1" applyProtection="1">
      <alignment vertical="top"/>
      <protection locked="0"/>
    </xf>
    <xf numFmtId="39" fontId="3" fillId="0" borderId="4" xfId="3" applyFont="1" applyFill="1" applyBorder="1" applyAlignment="1" applyProtection="1">
      <alignment vertical="top"/>
      <protection locked="0"/>
    </xf>
    <xf numFmtId="0" fontId="7" fillId="0" borderId="0" xfId="0" applyFont="1" applyBorder="1" applyAlignment="1">
      <alignment vertical="center"/>
    </xf>
    <xf numFmtId="0" fontId="7" fillId="0" borderId="5" xfId="0" applyFont="1" applyBorder="1" applyAlignment="1">
      <alignment vertical="center"/>
    </xf>
    <xf numFmtId="39" fontId="6" fillId="4" borderId="11" xfId="3" applyFont="1" applyFill="1" applyBorder="1" applyAlignment="1" applyProtection="1">
      <alignment horizontal="left" vertical="center"/>
      <protection locked="0"/>
    </xf>
    <xf numFmtId="39" fontId="6" fillId="4" borderId="14" xfId="3" applyFont="1" applyFill="1" applyBorder="1" applyAlignment="1" applyProtection="1">
      <alignment horizontal="left" vertical="center"/>
      <protection locked="0"/>
    </xf>
    <xf numFmtId="39" fontId="6" fillId="4" borderId="18" xfId="3" applyFont="1" applyFill="1" applyBorder="1" applyAlignment="1" applyProtection="1">
      <alignment vertical="center"/>
      <protection locked="0"/>
    </xf>
    <xf numFmtId="49" fontId="3" fillId="0" borderId="9" xfId="7" applyNumberFormat="1" applyFont="1" applyFill="1" applyBorder="1" applyAlignment="1">
      <alignment horizontal="center" vertical="center" wrapText="1"/>
    </xf>
    <xf numFmtId="0" fontId="3" fillId="0" borderId="9" xfId="7" applyFont="1" applyFill="1" applyBorder="1" applyAlignment="1">
      <alignment horizontal="center" vertical="center" wrapText="1"/>
    </xf>
    <xf numFmtId="44" fontId="5" fillId="0" borderId="0" xfId="2" applyNumberFormat="1" applyFont="1" applyFill="1" applyBorder="1" applyAlignment="1">
      <alignment horizontal="center" vertical="center" wrapText="1"/>
    </xf>
    <xf numFmtId="0" fontId="3" fillId="0" borderId="0" xfId="2" applyFont="1" applyFill="1" applyBorder="1" applyAlignment="1">
      <alignment horizontal="right" vertical="center" wrapText="1"/>
    </xf>
    <xf numFmtId="44" fontId="3" fillId="0" borderId="6" xfId="2" applyNumberFormat="1" applyFont="1" applyFill="1" applyBorder="1" applyAlignment="1">
      <alignment horizontal="center" vertical="center" wrapText="1"/>
    </xf>
    <xf numFmtId="39" fontId="3" fillId="0" borderId="0" xfId="4" applyFont="1" applyBorder="1" applyAlignment="1" applyProtection="1">
      <alignment horizontal="right" vertical="center" wrapText="1"/>
      <protection locked="0"/>
    </xf>
    <xf numFmtId="0" fontId="3" fillId="0" borderId="0" xfId="2" applyFont="1" applyBorder="1" applyAlignment="1">
      <alignment horizontal="right" vertical="center"/>
    </xf>
    <xf numFmtId="0" fontId="5" fillId="0" borderId="7" xfId="8" applyFont="1" applyBorder="1" applyAlignment="1" applyProtection="1">
      <alignment vertical="center" wrapText="1"/>
      <protection locked="0"/>
    </xf>
    <xf numFmtId="0" fontId="5" fillId="0" borderId="8" xfId="8" applyFont="1" applyBorder="1" applyAlignment="1" applyProtection="1">
      <alignment vertical="center" wrapText="1"/>
      <protection locked="0"/>
    </xf>
    <xf numFmtId="44" fontId="3" fillId="0" borderId="0" xfId="1" applyFont="1" applyBorder="1" applyAlignment="1">
      <alignment horizontal="center" vertical="center" wrapText="1"/>
    </xf>
    <xf numFmtId="0" fontId="5" fillId="0" borderId="7" xfId="2" applyFont="1" applyFill="1" applyBorder="1" applyAlignment="1">
      <alignment vertical="center" wrapText="1"/>
    </xf>
    <xf numFmtId="0" fontId="3" fillId="0" borderId="7" xfId="2" applyFont="1" applyFill="1" applyBorder="1" applyAlignment="1">
      <alignment vertical="center" wrapText="1"/>
    </xf>
    <xf numFmtId="0" fontId="3" fillId="0" borderId="7" xfId="2" applyFont="1" applyFill="1" applyBorder="1" applyAlignment="1">
      <alignment horizontal="center" vertical="center" wrapText="1"/>
    </xf>
    <xf numFmtId="0" fontId="3" fillId="0" borderId="0" xfId="2" applyFont="1" applyFill="1" applyBorder="1" applyAlignment="1">
      <alignment vertical="center" wrapText="1"/>
    </xf>
    <xf numFmtId="0" fontId="3" fillId="6" borderId="10" xfId="10" applyNumberFormat="1" applyFont="1" applyFill="1" applyBorder="1" applyAlignment="1" applyProtection="1">
      <alignment horizontal="left" vertical="center" wrapText="1"/>
    </xf>
    <xf numFmtId="0" fontId="3" fillId="6" borderId="10" xfId="10" applyNumberFormat="1" applyFont="1" applyFill="1" applyBorder="1" applyAlignment="1" applyProtection="1">
      <alignment horizontal="left" vertical="top" wrapText="1"/>
    </xf>
    <xf numFmtId="0" fontId="3" fillId="6" borderId="10" xfId="10" applyNumberFormat="1" applyFont="1" applyFill="1" applyBorder="1" applyAlignment="1" applyProtection="1">
      <alignment horizontal="left" vertical="center"/>
    </xf>
    <xf numFmtId="0" fontId="3" fillId="6" borderId="10" xfId="10" applyNumberFormat="1" applyFont="1" applyFill="1" applyBorder="1" applyAlignment="1" applyProtection="1">
      <alignment horizontal="right" vertical="top" wrapText="1"/>
    </xf>
    <xf numFmtId="0" fontId="3" fillId="6" borderId="10" xfId="10" applyNumberFormat="1" applyFont="1" applyFill="1" applyBorder="1" applyAlignment="1" applyProtection="1">
      <alignment horizontal="left" vertical="top"/>
    </xf>
    <xf numFmtId="0" fontId="9" fillId="4" borderId="10" xfId="10" applyNumberFormat="1" applyFont="1" applyFill="1" applyBorder="1" applyAlignment="1" applyProtection="1">
      <alignment horizontal="center" vertical="top"/>
    </xf>
    <xf numFmtId="0" fontId="6" fillId="4" borderId="10" xfId="10" applyNumberFormat="1" applyFont="1" applyFill="1" applyBorder="1" applyAlignment="1" applyProtection="1">
      <alignment horizontal="right" vertical="center" wrapText="1"/>
    </xf>
    <xf numFmtId="44" fontId="3" fillId="6" borderId="10" xfId="10" applyNumberFormat="1" applyFont="1" applyFill="1" applyBorder="1" applyAlignment="1" applyProtection="1">
      <alignment horizontal="left" vertical="top"/>
    </xf>
    <xf numFmtId="0" fontId="10" fillId="3" borderId="10" xfId="9" applyNumberFormat="1" applyFont="1" applyFill="1" applyBorder="1" applyAlignment="1">
      <alignment vertical="center" wrapText="1"/>
    </xf>
    <xf numFmtId="44" fontId="6" fillId="4" borderId="10" xfId="1" applyFont="1" applyFill="1" applyBorder="1" applyAlignment="1">
      <alignment horizontal="center" vertical="top"/>
    </xf>
    <xf numFmtId="39" fontId="6" fillId="4" borderId="15" xfId="3" applyFont="1" applyFill="1" applyBorder="1" applyAlignment="1" applyProtection="1">
      <alignment vertical="center"/>
      <protection locked="0"/>
    </xf>
    <xf numFmtId="39" fontId="6" fillId="4" borderId="16" xfId="3" applyFont="1" applyFill="1" applyBorder="1" applyAlignment="1" applyProtection="1">
      <alignment vertical="center"/>
      <protection locked="0"/>
    </xf>
    <xf numFmtId="39" fontId="6" fillId="4" borderId="17" xfId="3" applyFont="1" applyFill="1" applyBorder="1" applyAlignment="1" applyProtection="1">
      <alignment vertical="center"/>
      <protection locked="0"/>
    </xf>
    <xf numFmtId="0" fontId="9" fillId="4" borderId="25" xfId="10" applyNumberFormat="1" applyFont="1" applyFill="1" applyBorder="1" applyAlignment="1" applyProtection="1">
      <alignment horizontal="center" vertical="top"/>
    </xf>
    <xf numFmtId="39" fontId="9" fillId="4" borderId="24" xfId="11" applyFont="1" applyFill="1" applyBorder="1" applyAlignment="1">
      <alignment horizontal="center" vertical="top"/>
    </xf>
    <xf numFmtId="39" fontId="5" fillId="4" borderId="24" xfId="11" applyFont="1" applyFill="1" applyBorder="1" applyAlignment="1">
      <alignment horizontal="center" vertical="top"/>
    </xf>
    <xf numFmtId="39" fontId="3" fillId="4" borderId="16" xfId="3" applyFont="1" applyFill="1" applyBorder="1" applyAlignment="1" applyProtection="1">
      <alignment vertical="center"/>
      <protection locked="0"/>
    </xf>
    <xf numFmtId="164" fontId="12" fillId="0" borderId="10"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39" fontId="8" fillId="0" borderId="4" xfId="3" applyFont="1" applyFill="1" applyBorder="1" applyAlignment="1" applyProtection="1">
      <alignment vertical="center"/>
      <protection locked="0"/>
    </xf>
    <xf numFmtId="39" fontId="8" fillId="0" borderId="0" xfId="3" applyFont="1" applyFill="1" applyBorder="1" applyAlignment="1" applyProtection="1">
      <alignment vertical="center"/>
      <protection locked="0"/>
    </xf>
    <xf numFmtId="0" fontId="5" fillId="0" borderId="0" xfId="2" applyFont="1"/>
    <xf numFmtId="39" fontId="5" fillId="3" borderId="10" xfId="10" applyFont="1" applyFill="1" applyBorder="1" applyAlignment="1" applyProtection="1">
      <alignment horizontal="center" vertical="center"/>
    </xf>
    <xf numFmtId="2" fontId="5" fillId="3" borderId="10" xfId="11" applyNumberFormat="1" applyFont="1" applyFill="1" applyBorder="1" applyAlignment="1">
      <alignment horizontal="center" vertical="center"/>
    </xf>
    <xf numFmtId="0" fontId="12" fillId="3" borderId="10" xfId="10" applyNumberFormat="1" applyFont="1" applyFill="1" applyBorder="1" applyAlignment="1" applyProtection="1">
      <alignment horizontal="justify" vertical="justify" wrapText="1"/>
    </xf>
    <xf numFmtId="44" fontId="5" fillId="0" borderId="10" xfId="6" applyFont="1" applyBorder="1" applyAlignment="1" applyProtection="1">
      <alignment horizontal="center" vertical="center"/>
    </xf>
    <xf numFmtId="0" fontId="5" fillId="3" borderId="10" xfId="10" applyNumberFormat="1" applyFont="1" applyFill="1" applyBorder="1" applyAlignment="1" applyProtection="1">
      <alignment horizontal="center" vertical="center"/>
    </xf>
    <xf numFmtId="164" fontId="5" fillId="0" borderId="10" xfId="7" applyNumberFormat="1" applyFont="1" applyBorder="1" applyAlignment="1">
      <alignment horizontal="center" vertical="center" wrapText="1"/>
    </xf>
    <xf numFmtId="0" fontId="5" fillId="0" borderId="10" xfId="5" applyFont="1" applyBorder="1" applyAlignment="1" applyProtection="1">
      <alignment horizontal="justify" vertical="center"/>
    </xf>
    <xf numFmtId="39" fontId="5" fillId="5" borderId="10" xfId="3" applyFont="1" applyFill="1" applyBorder="1" applyAlignment="1" applyProtection="1">
      <alignment horizontal="center" vertical="center"/>
      <protection locked="0"/>
    </xf>
    <xf numFmtId="0" fontId="5" fillId="0" borderId="0" xfId="8" applyFont="1" applyBorder="1" applyAlignment="1" applyProtection="1">
      <alignment vertical="center" wrapText="1"/>
      <protection locked="0"/>
    </xf>
    <xf numFmtId="39" fontId="6" fillId="4" borderId="23" xfId="3" applyFont="1" applyFill="1" applyBorder="1" applyAlignment="1" applyProtection="1">
      <alignment horizontal="left" vertical="center"/>
      <protection locked="0"/>
    </xf>
    <xf numFmtId="39" fontId="6" fillId="4" borderId="0" xfId="3" applyFont="1" applyFill="1" applyBorder="1" applyAlignment="1" applyProtection="1">
      <alignment horizontal="left" vertical="center"/>
      <protection locked="0"/>
    </xf>
    <xf numFmtId="49" fontId="3" fillId="2" borderId="1" xfId="7" applyNumberFormat="1" applyFont="1" applyFill="1" applyBorder="1" applyAlignment="1">
      <alignment horizontal="center"/>
    </xf>
    <xf numFmtId="49" fontId="3" fillId="2" borderId="2" xfId="7" applyNumberFormat="1" applyFont="1" applyFill="1" applyBorder="1" applyAlignment="1">
      <alignment horizontal="center"/>
    </xf>
    <xf numFmtId="49" fontId="3" fillId="2" borderId="3" xfId="7" applyNumberFormat="1" applyFont="1" applyFill="1" applyBorder="1" applyAlignment="1">
      <alignment horizontal="center"/>
    </xf>
    <xf numFmtId="39" fontId="6" fillId="4" borderId="12" xfId="3" applyFont="1" applyFill="1" applyBorder="1" applyAlignment="1" applyProtection="1">
      <alignment horizontal="justify" vertical="center" wrapText="1"/>
      <protection locked="0"/>
    </xf>
    <xf numFmtId="39" fontId="6" fillId="4" borderId="22" xfId="3" applyFont="1" applyFill="1" applyBorder="1" applyAlignment="1" applyProtection="1">
      <alignment horizontal="justify" vertical="center" wrapText="1"/>
      <protection locked="0"/>
    </xf>
    <xf numFmtId="39" fontId="6" fillId="4" borderId="13" xfId="3" applyFont="1" applyFill="1" applyBorder="1" applyAlignment="1" applyProtection="1">
      <alignment horizontal="justify" vertical="center" wrapText="1"/>
      <protection locked="0"/>
    </xf>
    <xf numFmtId="39" fontId="6" fillId="4" borderId="15" xfId="3" applyFont="1" applyFill="1" applyBorder="1" applyAlignment="1" applyProtection="1">
      <alignment horizontal="left" vertical="center"/>
      <protection locked="0"/>
    </xf>
    <xf numFmtId="39" fontId="6" fillId="4" borderId="16" xfId="3" applyFont="1" applyFill="1" applyBorder="1" applyAlignment="1" applyProtection="1">
      <alignment horizontal="left" vertical="center"/>
      <protection locked="0"/>
    </xf>
    <xf numFmtId="39" fontId="6" fillId="4" borderId="17" xfId="3" applyFont="1" applyFill="1" applyBorder="1" applyAlignment="1" applyProtection="1">
      <alignment horizontal="left" vertical="center"/>
      <protection locked="0"/>
    </xf>
    <xf numFmtId="39" fontId="6" fillId="4" borderId="19" xfId="3" applyFont="1" applyFill="1" applyBorder="1" applyAlignment="1" applyProtection="1">
      <alignment horizontal="left" vertical="center"/>
      <protection locked="0"/>
    </xf>
    <xf numFmtId="39" fontId="6" fillId="4" borderId="20" xfId="3" applyFont="1" applyFill="1" applyBorder="1" applyAlignment="1" applyProtection="1">
      <alignment horizontal="left" vertical="center"/>
      <protection locked="0"/>
    </xf>
    <xf numFmtId="39" fontId="6" fillId="4" borderId="21" xfId="3" applyFont="1" applyFill="1" applyBorder="1" applyAlignment="1" applyProtection="1">
      <alignment horizontal="left" vertical="center"/>
      <protection locked="0"/>
    </xf>
    <xf numFmtId="39" fontId="13" fillId="0" borderId="0" xfId="3" applyFont="1" applyFill="1" applyBorder="1" applyAlignment="1" applyProtection="1">
      <alignment horizontal="right" vertical="center"/>
      <protection locked="0"/>
    </xf>
    <xf numFmtId="39" fontId="13" fillId="0" borderId="5" xfId="3" applyFont="1" applyFill="1" applyBorder="1" applyAlignment="1" applyProtection="1">
      <alignment horizontal="right" vertical="center"/>
      <protection locked="0"/>
    </xf>
    <xf numFmtId="39" fontId="8" fillId="0" borderId="26" xfId="3" applyFont="1" applyFill="1" applyBorder="1" applyAlignment="1" applyProtection="1">
      <alignment horizontal="center" vertical="center"/>
      <protection locked="0"/>
    </xf>
    <xf numFmtId="39" fontId="8" fillId="0" borderId="27" xfId="3" applyFont="1" applyFill="1" applyBorder="1" applyAlignment="1" applyProtection="1">
      <alignment horizontal="center" vertical="center"/>
      <protection locked="0"/>
    </xf>
    <xf numFmtId="39" fontId="8" fillId="0" borderId="28" xfId="3" applyFont="1" applyFill="1" applyBorder="1" applyAlignment="1" applyProtection="1">
      <alignment horizontal="center" vertical="center"/>
      <protection locked="0"/>
    </xf>
    <xf numFmtId="49" fontId="3" fillId="2" borderId="0" xfId="7" applyNumberFormat="1" applyFont="1" applyFill="1" applyBorder="1" applyAlignment="1">
      <alignment horizontal="center"/>
    </xf>
    <xf numFmtId="49" fontId="5" fillId="0" borderId="0" xfId="7" applyNumberFormat="1" applyFont="1" applyBorder="1" applyAlignment="1">
      <alignment horizontal="center" vertical="center"/>
    </xf>
    <xf numFmtId="49" fontId="3" fillId="2" borderId="4" xfId="7" applyNumberFormat="1" applyFont="1" applyFill="1" applyBorder="1" applyAlignment="1">
      <alignment horizontal="center"/>
    </xf>
    <xf numFmtId="49" fontId="3" fillId="2" borderId="5" xfId="7" applyNumberFormat="1" applyFont="1" applyFill="1" applyBorder="1" applyAlignment="1">
      <alignment horizontal="center"/>
    </xf>
    <xf numFmtId="0" fontId="5" fillId="0" borderId="0" xfId="7" applyFont="1" applyBorder="1" applyAlignment="1">
      <alignment vertical="center"/>
    </xf>
  </cellXfs>
  <cellStyles count="15">
    <cellStyle name="Millares 2 3" xfId="9"/>
    <cellStyle name="Moneda" xfId="1" builtinId="4"/>
    <cellStyle name="Moneda 2" xfId="6"/>
    <cellStyle name="Normal" xfId="0" builtinId="0"/>
    <cellStyle name="Normal 13" xfId="13"/>
    <cellStyle name="Normal 2 2 2" xfId="2"/>
    <cellStyle name="Normal 2 2 2 2" xfId="7"/>
    <cellStyle name="Normal 2 2 3" xfId="5"/>
    <cellStyle name="Normal 4" xfId="14"/>
    <cellStyle name="Normal 5" xfId="12"/>
    <cellStyle name="Normal 7 2" xfId="11"/>
    <cellStyle name="Normal 9" xfId="8"/>
    <cellStyle name="Normal_CATALAGOS MESA COLORADA MODIFICADO" xfId="10"/>
    <cellStyle name="Normal_CBTIS-256-SIN PRECIOS" xfId="3"/>
    <cellStyle name="Normal_E.P. Vicente Guerrero(La Paz)"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915762</xdr:colOff>
      <xdr:row>92</xdr:row>
      <xdr:rowOff>67328</xdr:rowOff>
    </xdr:from>
    <xdr:ext cx="2855405" cy="787474"/>
    <xdr:pic>
      <xdr:nvPicPr>
        <xdr:cNvPr id="22"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11059887" y="19765028"/>
          <a:ext cx="2855405" cy="787474"/>
        </a:xfrm>
        <a:prstGeom prst="rect">
          <a:avLst/>
        </a:prstGeom>
      </xdr:spPr>
    </xdr:pic>
    <xdr:clientData/>
  </xdr:oneCellAnchor>
  <xdr:twoCellAnchor editAs="oneCell">
    <xdr:from>
      <xdr:col>1</xdr:col>
      <xdr:colOff>97972</xdr:colOff>
      <xdr:row>2</xdr:row>
      <xdr:rowOff>76199</xdr:rowOff>
    </xdr:from>
    <xdr:to>
      <xdr:col>2</xdr:col>
      <xdr:colOff>3374572</xdr:colOff>
      <xdr:row>6</xdr:row>
      <xdr:rowOff>253336</xdr:rowOff>
    </xdr:to>
    <xdr:pic>
      <xdr:nvPicPr>
        <xdr:cNvPr id="1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975" r="55149" b="20731"/>
        <a:stretch/>
      </xdr:blipFill>
      <xdr:spPr>
        <a:xfrm>
          <a:off x="272143" y="283028"/>
          <a:ext cx="4386943" cy="1037108"/>
        </a:xfrm>
        <a:prstGeom prst="rect">
          <a:avLst/>
        </a:prstGeom>
      </xdr:spPr>
    </xdr:pic>
    <xdr:clientData/>
  </xdr:twoCellAnchor>
  <xdr:twoCellAnchor editAs="oneCell">
    <xdr:from>
      <xdr:col>1</xdr:col>
      <xdr:colOff>108857</xdr:colOff>
      <xdr:row>92</xdr:row>
      <xdr:rowOff>76200</xdr:rowOff>
    </xdr:from>
    <xdr:to>
      <xdr:col>2</xdr:col>
      <xdr:colOff>3385457</xdr:colOff>
      <xdr:row>96</xdr:row>
      <xdr:rowOff>253337</xdr:rowOff>
    </xdr:to>
    <xdr:pic>
      <xdr:nvPicPr>
        <xdr:cNvPr id="13"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975" r="55149" b="20731"/>
        <a:stretch/>
      </xdr:blipFill>
      <xdr:spPr>
        <a:xfrm>
          <a:off x="283028" y="19235057"/>
          <a:ext cx="4386943" cy="1037108"/>
        </a:xfrm>
        <a:prstGeom prst="rect">
          <a:avLst/>
        </a:prstGeom>
      </xdr:spPr>
    </xdr:pic>
    <xdr:clientData/>
  </xdr:twoCellAnchor>
  <xdr:oneCellAnchor>
    <xdr:from>
      <xdr:col>6</xdr:col>
      <xdr:colOff>895350</xdr:colOff>
      <xdr:row>2</xdr:row>
      <xdr:rowOff>28575</xdr:rowOff>
    </xdr:from>
    <xdr:ext cx="2855405" cy="787474"/>
    <xdr:pic>
      <xdr:nvPicPr>
        <xdr:cNvPr id="6"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11039475" y="485775"/>
          <a:ext cx="2855405" cy="78747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se2\documentos%20c\Mis%20documentos\TEC%20DEPARTAMENTAL\E.P.%20AMELIA%20WILKES%20CESE&#209;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se2\documentos%20c\Mis%20documentos\estimaciones%20capece\ESTIMACIONESCAM\PRESUPUESTO%20PREPA%20MORELOS%20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se2\documentos%20c\Mis%20documentos\TEC%20LAB.%20IDIOMAS\PRESUPUESTO%20PREPA%20MORELOS%20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CION 03"/>
      <sheetName val="ESTIMACION 02"/>
      <sheetName val="ESTIMACION 01"/>
      <sheetName val="CONVENIO"/>
      <sheetName val="Hoja1"/>
      <sheetName val="FINIQUITO "/>
      <sheetName val="PERSONAL"/>
      <sheetName val="MAQUINARIA "/>
      <sheetName val="MATERIALES"/>
      <sheetName val="PROGRAMA DEOBRA"/>
      <sheetName val="PROGRAMA PARTIDAS"/>
      <sheetName val="PROGRAMA DE OBRA"/>
      <sheetName val="PROGRAMA DE OBRA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F4" t="str">
            <v>COMITE ADMINISTRADOR DEL PROGRAMA ESTATAL DE  CONSTRUCCION DE ESCUELAS</v>
          </cell>
        </row>
        <row r="8">
          <cell r="F8" t="str">
            <v>PROGRAMA DE OBRA</v>
          </cell>
        </row>
        <row r="11">
          <cell r="F11" t="str">
            <v>OBRA:</v>
          </cell>
          <cell r="H11" t="str">
            <v>E.P. JACINTO ROCHIN PINO, CONSTRUCCION DE TRES AULAS DIDACTICAS EN ESTRUCTURA REGIONAL, CANCHA DE USOS MULTIPLES Y OBRA EXTERIOR.</v>
          </cell>
          <cell r="W11" t="str">
            <v>FECHA DE INICIO:</v>
          </cell>
          <cell r="X11" t="str">
            <v>12 DE JUNIO DEL 2000</v>
          </cell>
        </row>
        <row r="12">
          <cell r="W12" t="str">
            <v>FECHA DE TERMINACION:</v>
          </cell>
          <cell r="X12" t="str">
            <v>21 DE JULIO DEL 2000</v>
          </cell>
        </row>
        <row r="13">
          <cell r="F13" t="str">
            <v>CONCURSO NO.:</v>
          </cell>
          <cell r="I13" t="str">
            <v>33055001-011-01</v>
          </cell>
          <cell r="W13" t="str">
            <v>LUGAR Y FECHA:</v>
          </cell>
          <cell r="X13" t="str">
            <v>LA PAZ, B.C.S. A 31 DE MAYO DEL 2000</v>
          </cell>
        </row>
        <row r="14">
          <cell r="F14" t="str">
            <v>EMPRESA PROPONENTE:</v>
          </cell>
          <cell r="I14" t="str">
            <v>CISE DE MEXICO, S.A. DE C.V.</v>
          </cell>
          <cell r="Q14" t="str">
            <v>HOJA NO.: 1 DE 1</v>
          </cell>
        </row>
        <row r="16">
          <cell r="I16" t="str">
            <v>M E S</v>
          </cell>
          <cell r="K16" t="str">
            <v>JUNIO</v>
          </cell>
          <cell r="O16" t="str">
            <v>JULIO</v>
          </cell>
          <cell r="S16" t="str">
            <v>AGOSTO</v>
          </cell>
          <cell r="W16" t="str">
            <v>SEPTIEMBRE</v>
          </cell>
          <cell r="AA16" t="str">
            <v>%DEL TOTAL</v>
          </cell>
        </row>
        <row r="17">
          <cell r="B17" t="str">
            <v>CLAVE</v>
          </cell>
          <cell r="D17" t="str">
            <v xml:space="preserve">        C O N C E P T O</v>
          </cell>
          <cell r="I17" t="str">
            <v>S E M A N A</v>
          </cell>
          <cell r="K17" t="str">
            <v>1</v>
          </cell>
          <cell r="L17" t="str">
            <v>2</v>
          </cell>
          <cell r="M17" t="str">
            <v>3</v>
          </cell>
          <cell r="N17" t="str">
            <v>4</v>
          </cell>
          <cell r="O17" t="str">
            <v>1</v>
          </cell>
          <cell r="P17" t="str">
            <v>2</v>
          </cell>
          <cell r="Q17" t="str">
            <v>3</v>
          </cell>
          <cell r="R17" t="str">
            <v>4</v>
          </cell>
          <cell r="S17" t="str">
            <v>1</v>
          </cell>
          <cell r="T17" t="str">
            <v>2</v>
          </cell>
          <cell r="U17" t="str">
            <v>3</v>
          </cell>
          <cell r="V17" t="str">
            <v>4</v>
          </cell>
          <cell r="W17" t="str">
            <v>1</v>
          </cell>
          <cell r="X17" t="str">
            <v>2</v>
          </cell>
          <cell r="Y17" t="str">
            <v>3</v>
          </cell>
          <cell r="Z17" t="str">
            <v>4</v>
          </cell>
          <cell r="AA17" t="str">
            <v>DE LA OBRA</v>
          </cell>
        </row>
        <row r="18">
          <cell r="I18" t="str">
            <v>IMPORTE $</v>
          </cell>
        </row>
        <row r="19">
          <cell r="C19" t="str">
            <v>A).-AULA DE USOS MULTIPLES</v>
          </cell>
          <cell r="I19">
            <v>0</v>
          </cell>
          <cell r="J19" t="str">
            <v>$</v>
          </cell>
          <cell r="K19">
            <v>0</v>
          </cell>
        </row>
        <row r="21">
          <cell r="C21" t="str">
            <v>01.- CIMENTACION</v>
          </cell>
          <cell r="I21">
            <v>0</v>
          </cell>
          <cell r="J21" t="str">
            <v>$</v>
          </cell>
        </row>
        <row r="23">
          <cell r="B23" t="str">
            <v>11061</v>
          </cell>
          <cell r="C23" t="str">
            <v>LIMPIA, TRAZO Y NIVELACION DEL TERRENO ( AREA DE EDIFICIO ).</v>
          </cell>
          <cell r="I23">
            <v>870.36</v>
          </cell>
          <cell r="J23" t="str">
            <v>$</v>
          </cell>
          <cell r="M23">
            <v>870.36</v>
          </cell>
        </row>
        <row r="25">
          <cell r="B25" t="str">
            <v>11071</v>
          </cell>
          <cell r="C25" t="str">
            <v>EXCAVACION A MANO EN  TERRENO TIPO "A"  INVESTIGADO EN OBRA, A CUALQUIER PROFUNDIDAD INCLUYE:  AFINE DE TALUDES,   ACARREO  DENTRO  Y FUERA  DE LA OBRA DEL MATERIAL NO UTILIZABLE.</v>
          </cell>
          <cell r="I25">
            <v>4578.1099999999997</v>
          </cell>
          <cell r="J25" t="str">
            <v>$</v>
          </cell>
          <cell r="M25">
            <v>4578.1099999999997</v>
          </cell>
        </row>
        <row r="27">
          <cell r="B27" t="str">
            <v>11101</v>
          </cell>
          <cell r="C27" t="str">
            <v>PLANTILLA  DE  CONCRETO  HECHA  EN  OBRA F'c= 100 KG/CM2 DE 6 CMS. DE ESPESOR.</v>
          </cell>
          <cell r="I27">
            <v>3346.16</v>
          </cell>
          <cell r="J27" t="str">
            <v>$</v>
          </cell>
          <cell r="M27">
            <v>3346.16</v>
          </cell>
        </row>
        <row r="29">
          <cell r="B29" t="str">
            <v>11121</v>
          </cell>
          <cell r="C29" t="str">
            <v>RELLENO Y COMPACTACION DE  MATERIAL  PRODUCTO DE EXCAVACION CON PISON Y AGUA EN CAPAS DE 20 CMS. DE ESPESOR INCLUYE ACARREO DENTRO  DE LA OBRA, MEDIDO COMPACTADO.</v>
          </cell>
          <cell r="I29">
            <v>1436.74</v>
          </cell>
          <cell r="J29" t="str">
            <v>$</v>
          </cell>
          <cell r="M29">
            <v>1436.74</v>
          </cell>
        </row>
        <row r="31">
          <cell r="B31" t="str">
            <v>11131</v>
          </cell>
          <cell r="C31" t="str">
            <v>SUMINISTRO Y   RELLENO   DE  MATERIAL  INERTE COMPACTADO CON PISON Y AGUA EN  CAPAS  DE  20 CMS. DE ESPESOR INCLUYE ACARREO DENTRO  DE LA OBRA MEDIDO COMPACTADO.</v>
          </cell>
          <cell r="I31">
            <v>5991.76</v>
          </cell>
          <cell r="J31" t="str">
            <v>$</v>
          </cell>
          <cell r="M31">
            <v>5991.76</v>
          </cell>
        </row>
        <row r="33">
          <cell r="B33" t="str">
            <v>12010</v>
          </cell>
          <cell r="C33" t="str">
            <v>CONCRETO F'c= 250 KG/CM2 EN CIMENTACION T. M. A. 3/4" INCLUYE COLADO, VIBRADO, CURADO Y PRUEBAS DE CONCRETO.</v>
          </cell>
          <cell r="I33">
            <v>11335.16</v>
          </cell>
          <cell r="J33" t="str">
            <v>$</v>
          </cell>
          <cell r="M33">
            <v>11335.16</v>
          </cell>
        </row>
        <row r="35">
          <cell r="B35" t="str">
            <v>12021</v>
          </cell>
          <cell r="C35" t="str">
            <v>CIMBRA PARA CIMENTACION CON MADERA DE PINO DE 3ra. ACABADO COMUN. INCLUYE  CIMBRADO Y  DESCIMBRADO, MEDIDO POR AREA DE CONTACTO.</v>
          </cell>
          <cell r="I35">
            <v>4168.66</v>
          </cell>
          <cell r="J35" t="str">
            <v>$</v>
          </cell>
          <cell r="M35">
            <v>4168.66</v>
          </cell>
        </row>
        <row r="37">
          <cell r="B37" t="str">
            <v>12032</v>
          </cell>
          <cell r="C37" t="str">
            <v>ACERO DE REFUERZO EN CIMENTACION CON ALAMBRON #2 F'y= 2530 KG/CM2 INCLUYE SUMINISTRO, HABILITADO, ARMADO, TRASLAPES, GANCHOS Y DESPERDICIOS.</v>
          </cell>
          <cell r="I37">
            <v>417.29</v>
          </cell>
          <cell r="J37" t="str">
            <v>$</v>
          </cell>
          <cell r="M37">
            <v>417.29</v>
          </cell>
        </row>
        <row r="39">
          <cell r="B39" t="str">
            <v>12034</v>
          </cell>
          <cell r="C39" t="str">
            <v>ACERO DE REFUERZO  DIAMETRO # 3 F'y= 4200 KG/CM2  INCLUYE SUMINISTRO, HABILITADO, ARMADO, TRASLAPES, GANCHOS Y DESPERDICIOS.</v>
          </cell>
          <cell r="I39">
            <v>2039.02</v>
          </cell>
          <cell r="J39" t="str">
            <v>$</v>
          </cell>
          <cell r="M39">
            <v>2039.02</v>
          </cell>
        </row>
        <row r="41">
          <cell r="B41" t="str">
            <v>12035</v>
          </cell>
          <cell r="C41" t="str">
            <v>ACERO DE REFUERZO  DIAMETRO # 4 F'y= 4200 KG/CM2  INCLUYE SUMINISTRO, HABILITADO, ARMADO, TRASLAPES, GANCHOS Y DESPERDICIOS.</v>
          </cell>
          <cell r="I41">
            <v>1381.39</v>
          </cell>
          <cell r="J41" t="str">
            <v>$</v>
          </cell>
          <cell r="M41">
            <v>1381.39</v>
          </cell>
        </row>
        <row r="43">
          <cell r="B43" t="str">
            <v>12036</v>
          </cell>
          <cell r="C43" t="str">
            <v>ACERO DE REFUERZO DIAMETRO #5 F'y= 4200 KG/CM2 INCLUYE SUMINISTRO, HABILITADO, ARMADO, TRASLAPES, GANCHOS Y DESPERDICIOS</v>
          </cell>
          <cell r="I43">
            <v>363.43</v>
          </cell>
          <cell r="J43" t="str">
            <v>$</v>
          </cell>
          <cell r="M43">
            <v>363.43</v>
          </cell>
        </row>
        <row r="45">
          <cell r="B45" t="str">
            <v>12037</v>
          </cell>
          <cell r="C45" t="str">
            <v>ACERO DE REFUERZO DIAMETRO #6 AL 12 F'y= 4200 KG/CM2 INCLUYE SUMINISTRO, HABILITADO, ARMADO, TRASLAPES, GANCHOS Y DESPERDICIOS</v>
          </cell>
          <cell r="I45">
            <v>238.9</v>
          </cell>
          <cell r="J45" t="str">
            <v>$</v>
          </cell>
          <cell r="M45">
            <v>238.9</v>
          </cell>
        </row>
        <row r="47">
          <cell r="B47" t="str">
            <v>12112</v>
          </cell>
          <cell r="C47" t="str">
            <v>CADENA  DE CONCRETO F'c= 250 KG/CM2  SECCION DE 15x30 CMS ARMADA CON 4 VARILLAS  # 3 ESTRIBOS # 2 A CADA 20 CMS INCLUYE CIMBRA COMUN Y CRUCES DE VARILLAS.</v>
          </cell>
          <cell r="I47">
            <v>7806.8</v>
          </cell>
          <cell r="J47" t="str">
            <v>$</v>
          </cell>
          <cell r="M47">
            <v>7806.8</v>
          </cell>
        </row>
        <row r="49">
          <cell r="B49" t="str">
            <v>11500</v>
          </cell>
          <cell r="C49" t="str">
            <v>MURETE DE ENRASE DE BLOCK DE CEMENTO DE 15x20x40 CMS ASENTADO CON MORTERO CEMENTO ARENA 1:3 ACABADO COMUN DE 15 CMS DE ESPESOR CON CELDAS RELLENAS DE CONCRETO F'c= 100 KG/CM2.</v>
          </cell>
          <cell r="I49">
            <v>4300.54</v>
          </cell>
          <cell r="J49" t="str">
            <v>$</v>
          </cell>
          <cell r="M49">
            <v>4300.54</v>
          </cell>
        </row>
        <row r="51">
          <cell r="B51" t="str">
            <v>12407</v>
          </cell>
          <cell r="C51" t="str">
            <v>ANCLAJE DE CASTILLOS EN ZAPATAS Y ENRASES 0.00 A 1.20 MTS ALTURA CON 4 VARILLAS 3/8" ESTRIBOS #2 A CADA 20 CMS INCLUYE CIMBRADO ARMADO Y COLOCADO.</v>
          </cell>
          <cell r="I51">
            <v>1493.94</v>
          </cell>
          <cell r="J51" t="str">
            <v>$</v>
          </cell>
          <cell r="M51">
            <v>1493.94</v>
          </cell>
        </row>
        <row r="52">
          <cell r="B52" t="str">
            <v/>
          </cell>
        </row>
        <row r="53">
          <cell r="C53" t="str">
            <v>02.- ESTRUCTURA</v>
          </cell>
          <cell r="I53">
            <v>0</v>
          </cell>
          <cell r="J53" t="str">
            <v>$</v>
          </cell>
        </row>
        <row r="55">
          <cell r="B55" t="str">
            <v>21110</v>
          </cell>
          <cell r="C55" t="str">
            <v>CIMBRA PARA LOSA COMUN  ACABADO COMUN CON TRIPLAY DE PINO 19 MM INCLUYE CIMBRADO, DESCIMBRADO, CHAFLAN, GOTERO Y FRONTERAS.</v>
          </cell>
          <cell r="I55">
            <v>18428.8</v>
          </cell>
          <cell r="J55" t="str">
            <v>$</v>
          </cell>
          <cell r="O55">
            <v>18428.8</v>
          </cell>
        </row>
        <row r="57">
          <cell r="B57">
            <v>21116</v>
          </cell>
          <cell r="C57" t="str">
            <v>CIMBRA APARENTE EN TRABES CON TRIPLAY DE PINO DE 19 MM INCLUYE CIMBRADO, DESCIMBRADO Y CHAFLANES.</v>
          </cell>
          <cell r="I57">
            <v>5854.09</v>
          </cell>
          <cell r="J57" t="str">
            <v>$</v>
          </cell>
          <cell r="O57">
            <v>5854.09</v>
          </cell>
        </row>
        <row r="59">
          <cell r="B59" t="str">
            <v>21101</v>
          </cell>
          <cell r="C59" t="str">
            <v>CIMBRA EN COLUMNAS Y MUROS APARENTES CON TRIPLAY DE PINO DE 19 MM INCLUYE CIMBRADO, DESCIMBRADO, HABILITADO Y CHAFLANES U OCHAVOS</v>
          </cell>
          <cell r="I59">
            <v>1168.92</v>
          </cell>
          <cell r="J59" t="str">
            <v>$</v>
          </cell>
          <cell r="O59">
            <v>1168.92</v>
          </cell>
        </row>
        <row r="61">
          <cell r="B61" t="str">
            <v>21201</v>
          </cell>
          <cell r="C61" t="str">
            <v>ACERO DE REFUERZO EN ESTRUCTURA CON ALAMBRON F'y= 2530 KG/CM2 INCLUYE SUMINISTRO, HABILITADO, ARMADO, TRASLAPES, GANCHO Y DESPERDICIOS.</v>
          </cell>
          <cell r="I61">
            <v>591.04999999999995</v>
          </cell>
          <cell r="J61" t="str">
            <v>$</v>
          </cell>
          <cell r="O61">
            <v>591.04999999999995</v>
          </cell>
        </row>
        <row r="63">
          <cell r="B63" t="str">
            <v>21203</v>
          </cell>
          <cell r="C63" t="str">
            <v>ACERO DE REFUERZO EN ESTRUCTURA #3 F'y= 4200 KG/CM2 INCLUYE SUMINISTRO, HABILITADO, ARMADO, TRASLAPES, GANCHO Y DESPERDICIOS.</v>
          </cell>
          <cell r="I63">
            <v>10842.45</v>
          </cell>
          <cell r="J63" t="str">
            <v>$</v>
          </cell>
          <cell r="O63">
            <v>10842.45</v>
          </cell>
        </row>
        <row r="65">
          <cell r="B65" t="str">
            <v>21204</v>
          </cell>
          <cell r="C65" t="str">
            <v>ACERO DE REFUERZO EN ESTRUCTURA #4 F'y= 4200 KG/CM2 INCLUYE SUMINISTRO, HABILITADO, ARMADO, TRASLAPES, GANCHO Y DESPERDICIOS.</v>
          </cell>
          <cell r="I65">
            <v>2365.96</v>
          </cell>
          <cell r="J65" t="str">
            <v>$</v>
          </cell>
          <cell r="O65">
            <v>2365.96</v>
          </cell>
        </row>
        <row r="67">
          <cell r="B67" t="str">
            <v>21206</v>
          </cell>
          <cell r="C67" t="str">
            <v>ACERO DE REFUERZO EN ESTRUCTURA #6 AL 12 F'y=4200 KG/CM2 INCLUYE SUMINISTRO, HABILITADO, ARMADO, TRASLAPES, GANCHO Y DESPERDICIOS.</v>
          </cell>
          <cell r="I67">
            <v>4651.7299999999996</v>
          </cell>
          <cell r="J67" t="str">
            <v>$</v>
          </cell>
          <cell r="O67">
            <v>4651.7299999999996</v>
          </cell>
        </row>
        <row r="69">
          <cell r="B69" t="str">
            <v>21205</v>
          </cell>
          <cell r="C69" t="str">
            <v>ACERO DE REFUERZO EN ESTRUCTURA #5 F'y= 4200 KG/CM2 INCLUYE SUMINISTRO, HABILITADO, ARMADO, TRASLAPES, GANCHO Y DESPERDICIOS.</v>
          </cell>
          <cell r="I69">
            <v>899.9</v>
          </cell>
          <cell r="J69" t="str">
            <v>$</v>
          </cell>
          <cell r="O69">
            <v>899.9</v>
          </cell>
        </row>
        <row r="71">
          <cell r="B71" t="str">
            <v>21301</v>
          </cell>
          <cell r="C71" t="str">
            <v xml:space="preserve">CONCRETO F'c= 250 KG/CM2 EN ESTRUCTURA Y  LOSA T. M. A. 3/4" INCLUYE COLADO, VIBRADO, CURADO Y AFINE, PRUEBAS DE CONCRETO. </v>
          </cell>
          <cell r="I71">
            <v>37128.370000000003</v>
          </cell>
          <cell r="J71" t="str">
            <v>$</v>
          </cell>
          <cell r="O71">
            <v>37128.370000000003</v>
          </cell>
        </row>
        <row r="72">
          <cell r="B72" t="str">
            <v/>
          </cell>
        </row>
        <row r="73">
          <cell r="C73" t="str">
            <v>03.- ALBAÑILERIA   ACABADOS</v>
          </cell>
          <cell r="I73">
            <v>0</v>
          </cell>
          <cell r="J73" t="str">
            <v>$</v>
          </cell>
        </row>
        <row r="75">
          <cell r="B75" t="str">
            <v>31019</v>
          </cell>
          <cell r="C75" t="str">
            <v>CADENA O CASTILLO DE CONCRETO F'c= 250 KG/CM2 15x20 CMS ARMADA CON 4 VARILLAS #3 F'y= 4200 KG/CM2 ESTRIBOS #2 A CADA 20 CMS INCLUYE CIMBRA COMUN Y CRUCES DE VARILLAS.</v>
          </cell>
          <cell r="I75">
            <v>14270.78</v>
          </cell>
          <cell r="J75" t="str">
            <v>$</v>
          </cell>
          <cell r="N75">
            <v>14270.78</v>
          </cell>
        </row>
        <row r="77">
          <cell r="B77" t="str">
            <v>31146</v>
          </cell>
          <cell r="C77" t="str">
            <v>MURO DE BLOCK HUECO DE  CEMENTO  15x20x40 CMS. DE 15 CMS ESPESOR ASENTADO CON MORTERO CEMENTO-ARENA EN PROPORCION DE 1:3 , ACABADO COMUN.</v>
          </cell>
          <cell r="I77">
            <v>8852.2900000000009</v>
          </cell>
          <cell r="J77" t="str">
            <v>$</v>
          </cell>
          <cell r="N77">
            <v>4426.1450000000004</v>
          </cell>
          <cell r="O77">
            <v>4426.1450000000004</v>
          </cell>
        </row>
        <row r="79">
          <cell r="B79" t="str">
            <v>31200</v>
          </cell>
          <cell r="C79" t="str">
            <v>REFUERZO CON MALLA ELECTROSOLDADA 6-6-10/10 EN PISOS INCLUYE SUMINISTRO Y COLOCACION.</v>
          </cell>
          <cell r="I79">
            <v>3098.03</v>
          </cell>
          <cell r="J79" t="str">
            <v>$</v>
          </cell>
          <cell r="Q79">
            <v>3098.03</v>
          </cell>
        </row>
        <row r="81">
          <cell r="B81" t="str">
            <v>31220</v>
          </cell>
          <cell r="C81" t="str">
            <v>PISO DE CONCRETO F'c= 150 KG/CM2 DE 10 CMS DE ESPESOR ACABADO PULIDO Y RAYADO CON BROCHA DE PELO, LOSAS DE 3.00x2.00 MTS JUNTAS FRIAS ACABADO CON VOLTEADOR INCLUYE CIMBRA, FRONTERAS.</v>
          </cell>
          <cell r="I81">
            <v>20024.07</v>
          </cell>
          <cell r="J81" t="str">
            <v>$</v>
          </cell>
          <cell r="Q81">
            <v>20024.07</v>
          </cell>
        </row>
        <row r="83">
          <cell r="B83" t="str">
            <v>31266</v>
          </cell>
          <cell r="C83" t="str">
            <v>FORJADO DE NARIZ EN BANQUETAS 0.10 MTS, INCLUYE CIMBRA COMUN ACERO #3 A CADA 40 CMS SENTIDO VERTICAL AHOGADO EN MURETE ENRASE O GUARNICION Y 1 VARILLA #3 PERIMETRAL, INCLUYE CHAFLAN EN FILO DE LECHO INFERIOR ACABADO CON VOLTEADOR EN EL SUPERIOR DECIMBRADO</v>
          </cell>
          <cell r="I83">
            <v>728.71</v>
          </cell>
          <cell r="J83" t="str">
            <v>$</v>
          </cell>
          <cell r="Q83">
            <v>728.71</v>
          </cell>
        </row>
        <row r="85">
          <cell r="B85" t="str">
            <v>32001</v>
          </cell>
          <cell r="C85" t="str">
            <v>APLANADO  EN  MUROS  DE   BLOCK  CON  MORTERO CEMENTO-ARENA 1:3 A  PLOMO  Y  REGLA  ACABADO CON FLOTA DE HULE INCLUYE REMATES Y EMBOQUILLADOS.</v>
          </cell>
          <cell r="I85">
            <v>14654.01</v>
          </cell>
          <cell r="J85" t="str">
            <v>$</v>
          </cell>
          <cell r="P85">
            <v>7327.0050000000001</v>
          </cell>
          <cell r="Q85">
            <v>7327.0050000000001</v>
          </cell>
        </row>
        <row r="87">
          <cell r="B87" t="str">
            <v>35501</v>
          </cell>
          <cell r="C87" t="str">
            <v>SUMINISTRO Y COLOCACION DE YESO EN PLAFONES Y TRABES, TRABAJO TERMINADO INCLUYE PREPARACION DE SUPERFICIE, BOQUILLAS, ANDAMIOS, MANO DE OBRA Y MATERIALES.</v>
          </cell>
          <cell r="I87">
            <v>10703.79</v>
          </cell>
          <cell r="J87" t="str">
            <v>$</v>
          </cell>
          <cell r="P87">
            <v>10703.79</v>
          </cell>
        </row>
        <row r="89">
          <cell r="B89" t="str">
            <v>34003</v>
          </cell>
          <cell r="C89" t="str">
            <v>PINTURA VINILICA MARCA DOAL GRAN TURISMO EN MUROS, COLUMNAS, TRABES Y PLAFONES TRABAJO TERMINADO INCLUYE PREPARACION DE SUPERFICIE REBABEAR Y PLASTE NECESARIOS INCLUYE ZOCLOS.</v>
          </cell>
          <cell r="I89">
            <v>8345.7000000000007</v>
          </cell>
          <cell r="J89" t="str">
            <v>$</v>
          </cell>
          <cell r="R89">
            <v>8345.7000000000007</v>
          </cell>
        </row>
        <row r="91">
          <cell r="B91" t="str">
            <v>35005</v>
          </cell>
          <cell r="C91" t="str">
            <v>SUMINISTRO Y APLICACIÓN DE IMPERMEABILIZANTE EN CALIENTE A BASE DE PRIMER, TAPA-POROS, ASFALTO OXIDADO #2 A RAZON DE 4 KG/M2; ALTERNANDO CON FIBRA DE VIDRIO ASFALTADA (PERMAFELT) 2 CAPAS, POSTERIORMENTE ASFALTO Y TERMINACION CON CARTON MINERALIZADO Y SELL</v>
          </cell>
          <cell r="I91">
            <v>18619.29</v>
          </cell>
          <cell r="J91" t="str">
            <v>$</v>
          </cell>
          <cell r="P91">
            <v>18619.29</v>
          </cell>
        </row>
        <row r="93">
          <cell r="B93" t="str">
            <v>37005</v>
          </cell>
          <cell r="C93" t="str">
            <v>LIMPIEZA DE PISOS DE CONCRETO Y/O MOSAICO DE PASTA, CERAMICA, ETC CON CEPILLO, AGUA Y ACIDO CLORHIDRICO.</v>
          </cell>
          <cell r="I93">
            <v>587.07000000000005</v>
          </cell>
          <cell r="J93" t="str">
            <v>$</v>
          </cell>
          <cell r="R93">
            <v>587.07000000000005</v>
          </cell>
        </row>
        <row r="95">
          <cell r="B95" t="str">
            <v>37030</v>
          </cell>
          <cell r="C95" t="str">
            <v>LIMPIEZA DE VIDRIOS Y TABLETAS POR AMBAS CARAS.</v>
          </cell>
          <cell r="I95">
            <v>104.23</v>
          </cell>
          <cell r="J95" t="str">
            <v>$</v>
          </cell>
          <cell r="R95">
            <v>104.23</v>
          </cell>
        </row>
        <row r="97">
          <cell r="B97" t="str">
            <v>38036</v>
          </cell>
          <cell r="C97" t="str">
            <v>SEPARACION MURO-COLUMNA CON CANAL DE LAMINA #18 DE 0.28 DESARROLLO CON PLACA POLIESTIRENO DE 3/4" Y 15 CMS ANCHO FIJADA A COLUMNA.</v>
          </cell>
          <cell r="I97">
            <v>621.99</v>
          </cell>
          <cell r="J97" t="str">
            <v>$</v>
          </cell>
          <cell r="N97">
            <v>621.99</v>
          </cell>
        </row>
        <row r="99">
          <cell r="C99" t="str">
            <v>04.- HERRERIA Y CARPINTERIA</v>
          </cell>
          <cell r="I99">
            <v>0</v>
          </cell>
          <cell r="J99" t="str">
            <v>$</v>
          </cell>
        </row>
        <row r="101">
          <cell r="B101" t="str">
            <v>46000</v>
          </cell>
          <cell r="C101" t="str">
            <v>SUMINISTRO Y COLOCACION DE MARCO Y PUERTA DE HERRERIA TUBULAR, CAL. #18, INCLUYE PRIMER, PINTURA ESMALTE A DOS MANOS, CHAPA DE PARCHE Y JALADERA AMBOS SENTIDOS, HERRAJES NECESARIOS DE 1.00x2.50 MTS.</v>
          </cell>
          <cell r="I101">
            <v>4077.2</v>
          </cell>
          <cell r="J101" t="str">
            <v>$</v>
          </cell>
          <cell r="R101">
            <v>4077.2</v>
          </cell>
        </row>
        <row r="103">
          <cell r="B103" t="str">
            <v>49110</v>
          </cell>
          <cell r="C103" t="str">
            <v>COLOCACION DE CANCELARÍA DE ALUMINIO FIJADA CON TAQUETES Y TORNILLOS, SUMINISTRADA POR CAPECE, INCLUYE FLETES DEL ALMACEN DE CAPECE A LA OBRA Y MANIOBRAS.</v>
          </cell>
          <cell r="I103">
            <v>2114.5300000000002</v>
          </cell>
          <cell r="J103" t="str">
            <v>$</v>
          </cell>
          <cell r="R103">
            <v>2114.5300000000002</v>
          </cell>
        </row>
        <row r="105">
          <cell r="B105" t="str">
            <v>49005</v>
          </cell>
          <cell r="C105" t="str">
            <v>MUEBLE GUARDA (USOS MULTIPLES) CON BASTIDOR DE MADERA Y TRIPLAY ACABADO CON ESMALTE MATE 2 MANOS 5.15x0.80x2.50 MTS. (SEGÚN PLANO DET-008.)</v>
          </cell>
          <cell r="I105">
            <v>5887.48</v>
          </cell>
          <cell r="J105" t="str">
            <v>$</v>
          </cell>
          <cell r="R105">
            <v>5887.48</v>
          </cell>
        </row>
        <row r="107">
          <cell r="C107" t="str">
            <v>05.- INSTALACIONES</v>
          </cell>
          <cell r="I107">
            <v>0</v>
          </cell>
          <cell r="J107" t="str">
            <v>$</v>
          </cell>
        </row>
        <row r="109">
          <cell r="B109" t="str">
            <v>50008</v>
          </cell>
          <cell r="C109" t="str">
            <v>SALIDA DE ALUMBRADO CON CAJA DE LAMINA Y TUBO PVC LIGERO INCLUYE APAGADOR Y CABLE VINANEL.</v>
          </cell>
          <cell r="I109">
            <v>6463.68</v>
          </cell>
          <cell r="J109" t="str">
            <v>$</v>
          </cell>
          <cell r="O109">
            <v>6463.68</v>
          </cell>
        </row>
        <row r="111">
          <cell r="B111" t="str">
            <v>50040</v>
          </cell>
          <cell r="C111" t="str">
            <v>SUMINISTRO Y COLOCACION DE TABLERO DE CONTROL QO4,  INCLUYE PRUEBAS MONOFASICO.</v>
          </cell>
          <cell r="I111">
            <v>294.72000000000003</v>
          </cell>
          <cell r="J111" t="str">
            <v>$</v>
          </cell>
          <cell r="P111">
            <v>294.72000000000003</v>
          </cell>
        </row>
        <row r="113">
          <cell r="B113">
            <v>50019</v>
          </cell>
          <cell r="C113" t="str">
            <v>COLOCACION DE LUMINARIA  FLUORESCENTE DE SOBREPONER 2x20 W CON ACRILICO DIFUSOR ENVOLVENTE, GABINETE METALICO, BALASTRAS Y TUBO U.O.T. ANCLAS HILTI (4 POR PZA.), INCLUYE FLETE, ALMACEN CAPECE-OBRA</v>
          </cell>
          <cell r="I113">
            <v>1213.7</v>
          </cell>
          <cell r="J113" t="str">
            <v>$</v>
          </cell>
          <cell r="R113">
            <v>1213.7</v>
          </cell>
        </row>
        <row r="115">
          <cell r="B115">
            <v>50027</v>
          </cell>
          <cell r="C115" t="str">
            <v>COLOCACION DE VENTILADOR DE TECHO DE 52" DE 5 VELOCIDADES, INCLUYE CONEXIONES Y FIJACION A CAJA (VARILLA 3/8" SENTIDO LONGITUDINAL), INCLUYE FLETE, ALMACEN CAPECE-OBRA.</v>
          </cell>
          <cell r="I115">
            <v>1226.8</v>
          </cell>
          <cell r="J115" t="str">
            <v>$</v>
          </cell>
          <cell r="R115">
            <v>1226.8</v>
          </cell>
        </row>
        <row r="117">
          <cell r="B117" t="str">
            <v>50402</v>
          </cell>
          <cell r="C117" t="str">
            <v>COLOCACION DE PIZARRON DE 0.90x3.00 MTS SUMINISTRO POR CAPECE INCLUYE TAQUETES TORNILLOS Y FLETE DEL ALMACEN A LA OBRA.</v>
          </cell>
          <cell r="I117">
            <v>167.47</v>
          </cell>
          <cell r="J117" t="str">
            <v>$</v>
          </cell>
          <cell r="R117">
            <v>167.47</v>
          </cell>
        </row>
        <row r="118">
          <cell r="B118" t="str">
            <v/>
          </cell>
        </row>
        <row r="119">
          <cell r="C119" t="str">
            <v>06.- OBRA EXTERIOR</v>
          </cell>
          <cell r="I119">
            <v>0</v>
          </cell>
          <cell r="J119" t="str">
            <v>$</v>
          </cell>
        </row>
        <row r="121">
          <cell r="B121" t="str">
            <v>61013</v>
          </cell>
          <cell r="C121" t="str">
            <v>REGISTRO ELECTRICO 60x60x80 CMS CON BLOCK CEMENTO, APLANADO INTERIOR Y EXTERIOR FLOTEADO, MARCO Y CONTRAMARCO METALICO, CADENA DE REMATE, FONDO GRAVA, TAPA DE CONCRETO ASA Y PINTURA.</v>
          </cell>
          <cell r="I121">
            <v>875.13</v>
          </cell>
          <cell r="J121" t="str">
            <v>$</v>
          </cell>
          <cell r="P121">
            <v>875.13</v>
          </cell>
        </row>
        <row r="123">
          <cell r="B123" t="str">
            <v>61031</v>
          </cell>
          <cell r="C123" t="str">
            <v>SUMINISTRO Y TENDIDO DE TUBO PVC RIGIDO PESADO 19 MM DE DIAMETRO, INCLUYE TRAZO, EXCAVACION, RELLENO COMPACTADO, CONEXIONES.</v>
          </cell>
          <cell r="I123">
            <v>2975.5</v>
          </cell>
          <cell r="J123" t="str">
            <v>$</v>
          </cell>
          <cell r="P123">
            <v>2975.5</v>
          </cell>
        </row>
        <row r="125">
          <cell r="B125" t="str">
            <v>61104</v>
          </cell>
          <cell r="C125" t="str">
            <v>SUMINISTRO Y TENDIDO DE CABLE T. H. W.  90º CAL #8, INCLUYE 3% DESPERDICIO Y 3% PUNTAS CONEXIONES, ABRAZADERA MECANICA Y CINTA VULCANIZABLE PARA DERIVACIONES.</v>
          </cell>
          <cell r="I125">
            <v>2296</v>
          </cell>
          <cell r="J125" t="str">
            <v>$</v>
          </cell>
          <cell r="P125">
            <v>2296</v>
          </cell>
        </row>
        <row r="127">
          <cell r="B127" t="str">
            <v>61106</v>
          </cell>
          <cell r="C127" t="str">
            <v>SUMINISTRO Y TENDIDO DE CABLE T. H. W.  90º CAL #10, INCLUYE 3% DESPERDICIO Y 3% PUNTAS CONEXIONES, ABRAZADERA MECANICA Y CINTA VULCANIZABLE PARA DERIVACIONES.</v>
          </cell>
          <cell r="I127">
            <v>841</v>
          </cell>
          <cell r="J127" t="str">
            <v>$</v>
          </cell>
          <cell r="P127">
            <v>841</v>
          </cell>
        </row>
        <row r="129">
          <cell r="C129" t="str">
            <v>B).- ANDADOR</v>
          </cell>
          <cell r="I129">
            <v>0</v>
          </cell>
          <cell r="J129" t="str">
            <v>$</v>
          </cell>
        </row>
        <row r="131">
          <cell r="B131" t="str">
            <v>11061</v>
          </cell>
          <cell r="C131" t="str">
            <v>LIMPIA, TRAZO Y NIVELACION DEL TERRENO ( AREA DE EDIFICIO ).</v>
          </cell>
          <cell r="I131">
            <v>507.2</v>
          </cell>
          <cell r="J131" t="str">
            <v>$</v>
          </cell>
          <cell r="M131">
            <v>507.2</v>
          </cell>
        </row>
        <row r="133">
          <cell r="B133" t="str">
            <v>11071</v>
          </cell>
          <cell r="C133" t="str">
            <v>EXCAVACION A MANO EN  TERRENO TIPO "A"  INVESTIGADO EN OBRA, A CUALQUIER PROFUNDIDAD INCLUYE:  AFINE DE TALUDES,   ACARREO  DENTRO  Y FUERA  DE LA OBRA DEL MATERIAL NO UTILIZABLE.</v>
          </cell>
          <cell r="I133">
            <v>809.34</v>
          </cell>
          <cell r="J133" t="str">
            <v>$</v>
          </cell>
          <cell r="M133">
            <v>809.34</v>
          </cell>
        </row>
        <row r="134">
          <cell r="M134">
            <v>0</v>
          </cell>
        </row>
        <row r="135">
          <cell r="B135" t="str">
            <v>11101</v>
          </cell>
          <cell r="C135" t="str">
            <v>PLANTILLA  DE  CONCRETO  HECHA  EN  OBRA F'c= 100 KG/CM2 DE 6 CMS. DE ESPESOR.</v>
          </cell>
          <cell r="I135">
            <v>159.69999999999999</v>
          </cell>
          <cell r="J135" t="str">
            <v>$</v>
          </cell>
          <cell r="M135">
            <v>159.69999999999999</v>
          </cell>
        </row>
        <row r="136">
          <cell r="M136">
            <v>0</v>
          </cell>
        </row>
        <row r="137">
          <cell r="B137" t="str">
            <v>11131</v>
          </cell>
          <cell r="C137" t="str">
            <v>SUMINISTRO Y   RELLENO   DE  MATERIAL  INERTE COMPACTADO CON PISON Y AGUA EN  CAPAS  DE  20 CMS. DE ESPESOR INCLUYE ACARREO DENTRO  DE LA OBRA MEDIDO COMPACTADO.</v>
          </cell>
          <cell r="I137">
            <v>2324.64</v>
          </cell>
          <cell r="J137" t="str">
            <v>$</v>
          </cell>
          <cell r="M137">
            <v>2324.64</v>
          </cell>
        </row>
        <row r="139">
          <cell r="B139" t="str">
            <v>11500</v>
          </cell>
          <cell r="C139" t="str">
            <v>MURETE DE ENRASE DE BLOCK DE CEMENTO DE 15x20x40 CMS ASENTADO CON MORTERO CEMENTO ARENA 1:3 ACABADO COMUN DE 15 CMS DE ESPESOR CON CELDAS RELLENAS DE CONCRETO F'c= 100 KG/CM2.</v>
          </cell>
          <cell r="I139">
            <v>4230.28</v>
          </cell>
          <cell r="J139" t="str">
            <v>$</v>
          </cell>
          <cell r="N139">
            <v>4230.28</v>
          </cell>
        </row>
        <row r="141">
          <cell r="B141" t="str">
            <v>31220</v>
          </cell>
          <cell r="C141" t="str">
            <v>PISO DE CONCRETO F'c= 150 KG/CM2 DE 10 CMS DE ESPESOR ACABADO PULIDO Y RAYADO CON BROCHA DE PELO, LOSAS DE 3.00x2.00 MTS JUNTAS FRIAS ACABADO CON VOLTEADOR INCLUYE CIMBRA, FRONTERAS.</v>
          </cell>
          <cell r="I141">
            <v>14871.2</v>
          </cell>
          <cell r="J141" t="str">
            <v>$</v>
          </cell>
          <cell r="N141">
            <v>14871.2</v>
          </cell>
        </row>
        <row r="143">
          <cell r="B143" t="str">
            <v>31262</v>
          </cell>
          <cell r="C143" t="str">
            <v>FORJADO DE NARIZ DE CONCRETO F'c= 150 KG/CM2, INCLUYE CIMBRA Y ACERO 0.8 KG/ML PARA REMATE PISO LADO POSTERIOR DEL EDIFICIO.</v>
          </cell>
          <cell r="I143">
            <v>2489.7600000000002</v>
          </cell>
          <cell r="J143" t="str">
            <v>$</v>
          </cell>
          <cell r="N143">
            <v>2489.7600000000002</v>
          </cell>
        </row>
        <row r="146">
          <cell r="G146" t="str">
            <v>SUMA   $ :</v>
          </cell>
          <cell r="I146">
            <v>286134.82000000012</v>
          </cell>
        </row>
        <row r="147">
          <cell r="AA147">
            <v>0</v>
          </cell>
        </row>
        <row r="148">
          <cell r="I148" t="str">
            <v>%   PARCIAL      :</v>
          </cell>
          <cell r="K148">
            <v>0</v>
          </cell>
          <cell r="L148">
            <v>0</v>
          </cell>
          <cell r="M148">
            <v>0.18721643175059915</v>
          </cell>
          <cell r="N148">
            <v>0.14297510173700631</v>
          </cell>
          <cell r="O148">
            <v>0.3243963632248601</v>
          </cell>
          <cell r="P148">
            <v>0.15353753520805327</v>
          </cell>
          <cell r="Q148">
            <v>0.10896197463838894</v>
          </cell>
          <cell r="R148">
            <v>8.2912593441091822E-2</v>
          </cell>
          <cell r="S148">
            <v>0</v>
          </cell>
          <cell r="T148">
            <v>0</v>
          </cell>
          <cell r="U148">
            <v>0</v>
          </cell>
          <cell r="V148">
            <v>0</v>
          </cell>
          <cell r="W148">
            <v>0</v>
          </cell>
          <cell r="X148">
            <v>0</v>
          </cell>
          <cell r="Y148">
            <v>0</v>
          </cell>
          <cell r="Z148">
            <v>0</v>
          </cell>
        </row>
        <row r="149">
          <cell r="C149" t="str">
            <v>E R O G A C I O N E S:</v>
          </cell>
          <cell r="I149" t="str">
            <v>%   ACUMULADO      :</v>
          </cell>
          <cell r="K149">
            <v>0</v>
          </cell>
          <cell r="L149">
            <v>0</v>
          </cell>
          <cell r="M149">
            <v>0.18721643175059915</v>
          </cell>
          <cell r="N149">
            <v>0.33019153348760549</v>
          </cell>
          <cell r="O149">
            <v>0.65458789671246564</v>
          </cell>
          <cell r="P149">
            <v>0.80812543192051889</v>
          </cell>
          <cell r="Q149">
            <v>0.91708740655890775</v>
          </cell>
          <cell r="R149">
            <v>0.99999999999999956</v>
          </cell>
          <cell r="S149">
            <v>0.99999999999999956</v>
          </cell>
          <cell r="T149">
            <v>0.99999999999999956</v>
          </cell>
          <cell r="U149">
            <v>0.99999999999999956</v>
          </cell>
          <cell r="V149">
            <v>0.99999999999999956</v>
          </cell>
          <cell r="W149">
            <v>0.99999999999999956</v>
          </cell>
          <cell r="X149">
            <v>0.99999999999999956</v>
          </cell>
        </row>
        <row r="150">
          <cell r="I150" t="str">
            <v>EROGACION    MENSUAL       $   :</v>
          </cell>
          <cell r="K150">
            <v>0</v>
          </cell>
          <cell r="L150">
            <v>0</v>
          </cell>
          <cell r="M150">
            <v>53569.14</v>
          </cell>
          <cell r="N150">
            <v>40910.155000000006</v>
          </cell>
          <cell r="O150">
            <v>92821.095000000001</v>
          </cell>
          <cell r="P150">
            <v>43932.435000000005</v>
          </cell>
          <cell r="Q150">
            <v>31177.814999999999</v>
          </cell>
          <cell r="R150">
            <v>23724.18</v>
          </cell>
          <cell r="S150">
            <v>0</v>
          </cell>
          <cell r="T150">
            <v>0</v>
          </cell>
          <cell r="U150">
            <v>0</v>
          </cell>
          <cell r="V150">
            <v>0</v>
          </cell>
          <cell r="W150">
            <v>0</v>
          </cell>
          <cell r="X150">
            <v>0</v>
          </cell>
        </row>
        <row r="151">
          <cell r="I151" t="str">
            <v>EROGACION    ACUMULADA  $   :</v>
          </cell>
          <cell r="K151">
            <v>0</v>
          </cell>
          <cell r="L151">
            <v>0</v>
          </cell>
          <cell r="M151">
            <v>53569.14</v>
          </cell>
          <cell r="N151">
            <v>94479.295000000013</v>
          </cell>
          <cell r="O151">
            <v>187300.39</v>
          </cell>
          <cell r="P151">
            <v>231232.82500000001</v>
          </cell>
          <cell r="Q151">
            <v>262410.64</v>
          </cell>
          <cell r="R151">
            <v>286134.82</v>
          </cell>
          <cell r="S151">
            <v>286134.82</v>
          </cell>
          <cell r="T151">
            <v>286134.82</v>
          </cell>
          <cell r="U151">
            <v>286134.82</v>
          </cell>
          <cell r="V151">
            <v>286134.82</v>
          </cell>
          <cell r="W151">
            <v>286134.82</v>
          </cell>
          <cell r="X151">
            <v>286134.82</v>
          </cell>
        </row>
        <row r="156">
          <cell r="C156" t="str">
            <v xml:space="preserve">  ELABORO: ____________________________</v>
          </cell>
          <cell r="F156" t="str">
            <v>CISE DE MEXICO</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2060"/>
    <pageSetUpPr fitToPage="1"/>
  </sheetPr>
  <dimension ref="A1:J523"/>
  <sheetViews>
    <sheetView tabSelected="1" topLeftCell="A512" zoomScaleNormal="100" zoomScaleSheetLayoutView="70" workbookViewId="0">
      <selection activeCell="C521" sqref="C521"/>
    </sheetView>
  </sheetViews>
  <sheetFormatPr baseColWidth="10" defaultRowHeight="12.75" x14ac:dyDescent="0.2"/>
  <cols>
    <col min="1" max="1" width="2.5703125" style="1" customWidth="1"/>
    <col min="2" max="2" width="16.28515625" style="7" customWidth="1"/>
    <col min="3" max="3" width="81.42578125" style="1" customWidth="1"/>
    <col min="4" max="4" width="12.5703125" style="7" customWidth="1"/>
    <col min="5" max="5" width="20.85546875" style="15" customWidth="1"/>
    <col min="6" max="6" width="18.42578125" style="18" customWidth="1"/>
    <col min="7" max="7" width="38.5703125" style="18" customWidth="1"/>
    <col min="8" max="8" width="18.42578125" style="18" customWidth="1"/>
    <col min="9" max="9" width="9.7109375" style="1" customWidth="1"/>
    <col min="10" max="10" width="17.28515625" style="1" customWidth="1"/>
    <col min="11" max="243" width="11.42578125" style="1"/>
    <col min="244" max="244" width="2.85546875" style="1" customWidth="1"/>
    <col min="245" max="246" width="12.85546875" style="1" customWidth="1"/>
    <col min="247" max="248" width="8.85546875" style="1" customWidth="1"/>
    <col min="249" max="249" width="17" style="1" customWidth="1"/>
    <col min="250" max="256" width="8.85546875" style="1" customWidth="1"/>
    <col min="257" max="257" width="15.140625" style="1" customWidth="1"/>
    <col min="258" max="258" width="12.140625" style="1" customWidth="1"/>
    <col min="259" max="259" width="16.85546875" style="1" customWidth="1"/>
    <col min="260" max="260" width="14.85546875" style="1" customWidth="1"/>
    <col min="261" max="261" width="25.140625" style="1" customWidth="1"/>
    <col min="262" max="499" width="11.42578125" style="1"/>
    <col min="500" max="500" width="2.85546875" style="1" customWidth="1"/>
    <col min="501" max="502" width="12.85546875" style="1" customWidth="1"/>
    <col min="503" max="504" width="8.85546875" style="1" customWidth="1"/>
    <col min="505" max="505" width="17" style="1" customWidth="1"/>
    <col min="506" max="512" width="8.85546875" style="1" customWidth="1"/>
    <col min="513" max="513" width="15.140625" style="1" customWidth="1"/>
    <col min="514" max="514" width="12.140625" style="1" customWidth="1"/>
    <col min="515" max="515" width="16.85546875" style="1" customWidth="1"/>
    <col min="516" max="516" width="14.85546875" style="1" customWidth="1"/>
    <col min="517" max="517" width="25.140625" style="1" customWidth="1"/>
    <col min="518" max="755" width="11.42578125" style="1"/>
    <col min="756" max="756" width="2.85546875" style="1" customWidth="1"/>
    <col min="757" max="758" width="12.85546875" style="1" customWidth="1"/>
    <col min="759" max="760" width="8.85546875" style="1" customWidth="1"/>
    <col min="761" max="761" width="17" style="1" customWidth="1"/>
    <col min="762" max="768" width="8.85546875" style="1" customWidth="1"/>
    <col min="769" max="769" width="15.140625" style="1" customWidth="1"/>
    <col min="770" max="770" width="12.140625" style="1" customWidth="1"/>
    <col min="771" max="771" width="16.85546875" style="1" customWidth="1"/>
    <col min="772" max="772" width="14.85546875" style="1" customWidth="1"/>
    <col min="773" max="773" width="25.140625" style="1" customWidth="1"/>
    <col min="774" max="1011" width="11.42578125" style="1"/>
    <col min="1012" max="1012" width="2.85546875" style="1" customWidth="1"/>
    <col min="1013" max="1014" width="12.85546875" style="1" customWidth="1"/>
    <col min="1015" max="1016" width="8.85546875" style="1" customWidth="1"/>
    <col min="1017" max="1017" width="17" style="1" customWidth="1"/>
    <col min="1018" max="1024" width="8.85546875" style="1" customWidth="1"/>
    <col min="1025" max="1025" width="15.140625" style="1" customWidth="1"/>
    <col min="1026" max="1026" width="12.140625" style="1" customWidth="1"/>
    <col min="1027" max="1027" width="16.85546875" style="1" customWidth="1"/>
    <col min="1028" max="1028" width="14.85546875" style="1" customWidth="1"/>
    <col min="1029" max="1029" width="25.140625" style="1" customWidth="1"/>
    <col min="1030" max="1267" width="11.42578125" style="1"/>
    <col min="1268" max="1268" width="2.85546875" style="1" customWidth="1"/>
    <col min="1269" max="1270" width="12.85546875" style="1" customWidth="1"/>
    <col min="1271" max="1272" width="8.85546875" style="1" customWidth="1"/>
    <col min="1273" max="1273" width="17" style="1" customWidth="1"/>
    <col min="1274" max="1280" width="8.85546875" style="1" customWidth="1"/>
    <col min="1281" max="1281" width="15.140625" style="1" customWidth="1"/>
    <col min="1282" max="1282" width="12.140625" style="1" customWidth="1"/>
    <col min="1283" max="1283" width="16.85546875" style="1" customWidth="1"/>
    <col min="1284" max="1284" width="14.85546875" style="1" customWidth="1"/>
    <col min="1285" max="1285" width="25.140625" style="1" customWidth="1"/>
    <col min="1286" max="1523" width="11.42578125" style="1"/>
    <col min="1524" max="1524" width="2.85546875" style="1" customWidth="1"/>
    <col min="1525" max="1526" width="12.85546875" style="1" customWidth="1"/>
    <col min="1527" max="1528" width="8.85546875" style="1" customWidth="1"/>
    <col min="1529" max="1529" width="17" style="1" customWidth="1"/>
    <col min="1530" max="1536" width="8.85546875" style="1" customWidth="1"/>
    <col min="1537" max="1537" width="15.140625" style="1" customWidth="1"/>
    <col min="1538" max="1538" width="12.140625" style="1" customWidth="1"/>
    <col min="1539" max="1539" width="16.85546875" style="1" customWidth="1"/>
    <col min="1540" max="1540" width="14.85546875" style="1" customWidth="1"/>
    <col min="1541" max="1541" width="25.140625" style="1" customWidth="1"/>
    <col min="1542" max="1779" width="11.42578125" style="1"/>
    <col min="1780" max="1780" width="2.85546875" style="1" customWidth="1"/>
    <col min="1781" max="1782" width="12.85546875" style="1" customWidth="1"/>
    <col min="1783" max="1784" width="8.85546875" style="1" customWidth="1"/>
    <col min="1785" max="1785" width="17" style="1" customWidth="1"/>
    <col min="1786" max="1792" width="8.85546875" style="1" customWidth="1"/>
    <col min="1793" max="1793" width="15.140625" style="1" customWidth="1"/>
    <col min="1794" max="1794" width="12.140625" style="1" customWidth="1"/>
    <col min="1795" max="1795" width="16.85546875" style="1" customWidth="1"/>
    <col min="1796" max="1796" width="14.85546875" style="1" customWidth="1"/>
    <col min="1797" max="1797" width="25.140625" style="1" customWidth="1"/>
    <col min="1798" max="2035" width="11.42578125" style="1"/>
    <col min="2036" max="2036" width="2.85546875" style="1" customWidth="1"/>
    <col min="2037" max="2038" width="12.85546875" style="1" customWidth="1"/>
    <col min="2039" max="2040" width="8.85546875" style="1" customWidth="1"/>
    <col min="2041" max="2041" width="17" style="1" customWidth="1"/>
    <col min="2042" max="2048" width="8.85546875" style="1" customWidth="1"/>
    <col min="2049" max="2049" width="15.140625" style="1" customWidth="1"/>
    <col min="2050" max="2050" width="12.140625" style="1" customWidth="1"/>
    <col min="2051" max="2051" width="16.85546875" style="1" customWidth="1"/>
    <col min="2052" max="2052" width="14.85546875" style="1" customWidth="1"/>
    <col min="2053" max="2053" width="25.140625" style="1" customWidth="1"/>
    <col min="2054" max="2291" width="11.42578125" style="1"/>
    <col min="2292" max="2292" width="2.85546875" style="1" customWidth="1"/>
    <col min="2293" max="2294" width="12.85546875" style="1" customWidth="1"/>
    <col min="2295" max="2296" width="8.85546875" style="1" customWidth="1"/>
    <col min="2297" max="2297" width="17" style="1" customWidth="1"/>
    <col min="2298" max="2304" width="8.85546875" style="1" customWidth="1"/>
    <col min="2305" max="2305" width="15.140625" style="1" customWidth="1"/>
    <col min="2306" max="2306" width="12.140625" style="1" customWidth="1"/>
    <col min="2307" max="2307" width="16.85546875" style="1" customWidth="1"/>
    <col min="2308" max="2308" width="14.85546875" style="1" customWidth="1"/>
    <col min="2309" max="2309" width="25.140625" style="1" customWidth="1"/>
    <col min="2310" max="2547" width="11.42578125" style="1"/>
    <col min="2548" max="2548" width="2.85546875" style="1" customWidth="1"/>
    <col min="2549" max="2550" width="12.85546875" style="1" customWidth="1"/>
    <col min="2551" max="2552" width="8.85546875" style="1" customWidth="1"/>
    <col min="2553" max="2553" width="17" style="1" customWidth="1"/>
    <col min="2554" max="2560" width="8.85546875" style="1" customWidth="1"/>
    <col min="2561" max="2561" width="15.140625" style="1" customWidth="1"/>
    <col min="2562" max="2562" width="12.140625" style="1" customWidth="1"/>
    <col min="2563" max="2563" width="16.85546875" style="1" customWidth="1"/>
    <col min="2564" max="2564" width="14.85546875" style="1" customWidth="1"/>
    <col min="2565" max="2565" width="25.140625" style="1" customWidth="1"/>
    <col min="2566" max="2803" width="11.42578125" style="1"/>
    <col min="2804" max="2804" width="2.85546875" style="1" customWidth="1"/>
    <col min="2805" max="2806" width="12.85546875" style="1" customWidth="1"/>
    <col min="2807" max="2808" width="8.85546875" style="1" customWidth="1"/>
    <col min="2809" max="2809" width="17" style="1" customWidth="1"/>
    <col min="2810" max="2816" width="8.85546875" style="1" customWidth="1"/>
    <col min="2817" max="2817" width="15.140625" style="1" customWidth="1"/>
    <col min="2818" max="2818" width="12.140625" style="1" customWidth="1"/>
    <col min="2819" max="2819" width="16.85546875" style="1" customWidth="1"/>
    <col min="2820" max="2820" width="14.85546875" style="1" customWidth="1"/>
    <col min="2821" max="2821" width="25.140625" style="1" customWidth="1"/>
    <col min="2822" max="3059" width="11.42578125" style="1"/>
    <col min="3060" max="3060" width="2.85546875" style="1" customWidth="1"/>
    <col min="3061" max="3062" width="12.85546875" style="1" customWidth="1"/>
    <col min="3063" max="3064" width="8.85546875" style="1" customWidth="1"/>
    <col min="3065" max="3065" width="17" style="1" customWidth="1"/>
    <col min="3066" max="3072" width="8.85546875" style="1" customWidth="1"/>
    <col min="3073" max="3073" width="15.140625" style="1" customWidth="1"/>
    <col min="3074" max="3074" width="12.140625" style="1" customWidth="1"/>
    <col min="3075" max="3075" width="16.85546875" style="1" customWidth="1"/>
    <col min="3076" max="3076" width="14.85546875" style="1" customWidth="1"/>
    <col min="3077" max="3077" width="25.140625" style="1" customWidth="1"/>
    <col min="3078" max="3315" width="11.42578125" style="1"/>
    <col min="3316" max="3316" width="2.85546875" style="1" customWidth="1"/>
    <col min="3317" max="3318" width="12.85546875" style="1" customWidth="1"/>
    <col min="3319" max="3320" width="8.85546875" style="1" customWidth="1"/>
    <col min="3321" max="3321" width="17" style="1" customWidth="1"/>
    <col min="3322" max="3328" width="8.85546875" style="1" customWidth="1"/>
    <col min="3329" max="3329" width="15.140625" style="1" customWidth="1"/>
    <col min="3330" max="3330" width="12.140625" style="1" customWidth="1"/>
    <col min="3331" max="3331" width="16.85546875" style="1" customWidth="1"/>
    <col min="3332" max="3332" width="14.85546875" style="1" customWidth="1"/>
    <col min="3333" max="3333" width="25.140625" style="1" customWidth="1"/>
    <col min="3334" max="3571" width="11.42578125" style="1"/>
    <col min="3572" max="3572" width="2.85546875" style="1" customWidth="1"/>
    <col min="3573" max="3574" width="12.85546875" style="1" customWidth="1"/>
    <col min="3575" max="3576" width="8.85546875" style="1" customWidth="1"/>
    <col min="3577" max="3577" width="17" style="1" customWidth="1"/>
    <col min="3578" max="3584" width="8.85546875" style="1" customWidth="1"/>
    <col min="3585" max="3585" width="15.140625" style="1" customWidth="1"/>
    <col min="3586" max="3586" width="12.140625" style="1" customWidth="1"/>
    <col min="3587" max="3587" width="16.85546875" style="1" customWidth="1"/>
    <col min="3588" max="3588" width="14.85546875" style="1" customWidth="1"/>
    <col min="3589" max="3589" width="25.140625" style="1" customWidth="1"/>
    <col min="3590" max="3827" width="11.42578125" style="1"/>
    <col min="3828" max="3828" width="2.85546875" style="1" customWidth="1"/>
    <col min="3829" max="3830" width="12.85546875" style="1" customWidth="1"/>
    <col min="3831" max="3832" width="8.85546875" style="1" customWidth="1"/>
    <col min="3833" max="3833" width="17" style="1" customWidth="1"/>
    <col min="3834" max="3840" width="8.85546875" style="1" customWidth="1"/>
    <col min="3841" max="3841" width="15.140625" style="1" customWidth="1"/>
    <col min="3842" max="3842" width="12.140625" style="1" customWidth="1"/>
    <col min="3843" max="3843" width="16.85546875" style="1" customWidth="1"/>
    <col min="3844" max="3844" width="14.85546875" style="1" customWidth="1"/>
    <col min="3845" max="3845" width="25.140625" style="1" customWidth="1"/>
    <col min="3846" max="4083" width="11.42578125" style="1"/>
    <col min="4084" max="4084" width="2.85546875" style="1" customWidth="1"/>
    <col min="4085" max="4086" width="12.85546875" style="1" customWidth="1"/>
    <col min="4087" max="4088" width="8.85546875" style="1" customWidth="1"/>
    <col min="4089" max="4089" width="17" style="1" customWidth="1"/>
    <col min="4090" max="4096" width="8.85546875" style="1" customWidth="1"/>
    <col min="4097" max="4097" width="15.140625" style="1" customWidth="1"/>
    <col min="4098" max="4098" width="12.140625" style="1" customWidth="1"/>
    <col min="4099" max="4099" width="16.85546875" style="1" customWidth="1"/>
    <col min="4100" max="4100" width="14.85546875" style="1" customWidth="1"/>
    <col min="4101" max="4101" width="25.140625" style="1" customWidth="1"/>
    <col min="4102" max="4339" width="11.42578125" style="1"/>
    <col min="4340" max="4340" width="2.85546875" style="1" customWidth="1"/>
    <col min="4341" max="4342" width="12.85546875" style="1" customWidth="1"/>
    <col min="4343" max="4344" width="8.85546875" style="1" customWidth="1"/>
    <col min="4345" max="4345" width="17" style="1" customWidth="1"/>
    <col min="4346" max="4352" width="8.85546875" style="1" customWidth="1"/>
    <col min="4353" max="4353" width="15.140625" style="1" customWidth="1"/>
    <col min="4354" max="4354" width="12.140625" style="1" customWidth="1"/>
    <col min="4355" max="4355" width="16.85546875" style="1" customWidth="1"/>
    <col min="4356" max="4356" width="14.85546875" style="1" customWidth="1"/>
    <col min="4357" max="4357" width="25.140625" style="1" customWidth="1"/>
    <col min="4358" max="4595" width="11.42578125" style="1"/>
    <col min="4596" max="4596" width="2.85546875" style="1" customWidth="1"/>
    <col min="4597" max="4598" width="12.85546875" style="1" customWidth="1"/>
    <col min="4599" max="4600" width="8.85546875" style="1" customWidth="1"/>
    <col min="4601" max="4601" width="17" style="1" customWidth="1"/>
    <col min="4602" max="4608" width="8.85546875" style="1" customWidth="1"/>
    <col min="4609" max="4609" width="15.140625" style="1" customWidth="1"/>
    <col min="4610" max="4610" width="12.140625" style="1" customWidth="1"/>
    <col min="4611" max="4611" width="16.85546875" style="1" customWidth="1"/>
    <col min="4612" max="4612" width="14.85546875" style="1" customWidth="1"/>
    <col min="4613" max="4613" width="25.140625" style="1" customWidth="1"/>
    <col min="4614" max="4851" width="11.42578125" style="1"/>
    <col min="4852" max="4852" width="2.85546875" style="1" customWidth="1"/>
    <col min="4853" max="4854" width="12.85546875" style="1" customWidth="1"/>
    <col min="4855" max="4856" width="8.85546875" style="1" customWidth="1"/>
    <col min="4857" max="4857" width="17" style="1" customWidth="1"/>
    <col min="4858" max="4864" width="8.85546875" style="1" customWidth="1"/>
    <col min="4865" max="4865" width="15.140625" style="1" customWidth="1"/>
    <col min="4866" max="4866" width="12.140625" style="1" customWidth="1"/>
    <col min="4867" max="4867" width="16.85546875" style="1" customWidth="1"/>
    <col min="4868" max="4868" width="14.85546875" style="1" customWidth="1"/>
    <col min="4869" max="4869" width="25.140625" style="1" customWidth="1"/>
    <col min="4870" max="5107" width="11.42578125" style="1"/>
    <col min="5108" max="5108" width="2.85546875" style="1" customWidth="1"/>
    <col min="5109" max="5110" width="12.85546875" style="1" customWidth="1"/>
    <col min="5111" max="5112" width="8.85546875" style="1" customWidth="1"/>
    <col min="5113" max="5113" width="17" style="1" customWidth="1"/>
    <col min="5114" max="5120" width="8.85546875" style="1" customWidth="1"/>
    <col min="5121" max="5121" width="15.140625" style="1" customWidth="1"/>
    <col min="5122" max="5122" width="12.140625" style="1" customWidth="1"/>
    <col min="5123" max="5123" width="16.85546875" style="1" customWidth="1"/>
    <col min="5124" max="5124" width="14.85546875" style="1" customWidth="1"/>
    <col min="5125" max="5125" width="25.140625" style="1" customWidth="1"/>
    <col min="5126" max="5363" width="11.42578125" style="1"/>
    <col min="5364" max="5364" width="2.85546875" style="1" customWidth="1"/>
    <col min="5365" max="5366" width="12.85546875" style="1" customWidth="1"/>
    <col min="5367" max="5368" width="8.85546875" style="1" customWidth="1"/>
    <col min="5369" max="5369" width="17" style="1" customWidth="1"/>
    <col min="5370" max="5376" width="8.85546875" style="1" customWidth="1"/>
    <col min="5377" max="5377" width="15.140625" style="1" customWidth="1"/>
    <col min="5378" max="5378" width="12.140625" style="1" customWidth="1"/>
    <col min="5379" max="5379" width="16.85546875" style="1" customWidth="1"/>
    <col min="5380" max="5380" width="14.85546875" style="1" customWidth="1"/>
    <col min="5381" max="5381" width="25.140625" style="1" customWidth="1"/>
    <col min="5382" max="5619" width="11.42578125" style="1"/>
    <col min="5620" max="5620" width="2.85546875" style="1" customWidth="1"/>
    <col min="5621" max="5622" width="12.85546875" style="1" customWidth="1"/>
    <col min="5623" max="5624" width="8.85546875" style="1" customWidth="1"/>
    <col min="5625" max="5625" width="17" style="1" customWidth="1"/>
    <col min="5626" max="5632" width="8.85546875" style="1" customWidth="1"/>
    <col min="5633" max="5633" width="15.140625" style="1" customWidth="1"/>
    <col min="5634" max="5634" width="12.140625" style="1" customWidth="1"/>
    <col min="5635" max="5635" width="16.85546875" style="1" customWidth="1"/>
    <col min="5636" max="5636" width="14.85546875" style="1" customWidth="1"/>
    <col min="5637" max="5637" width="25.140625" style="1" customWidth="1"/>
    <col min="5638" max="5875" width="11.42578125" style="1"/>
    <col min="5876" max="5876" width="2.85546875" style="1" customWidth="1"/>
    <col min="5877" max="5878" width="12.85546875" style="1" customWidth="1"/>
    <col min="5879" max="5880" width="8.85546875" style="1" customWidth="1"/>
    <col min="5881" max="5881" width="17" style="1" customWidth="1"/>
    <col min="5882" max="5888" width="8.85546875" style="1" customWidth="1"/>
    <col min="5889" max="5889" width="15.140625" style="1" customWidth="1"/>
    <col min="5890" max="5890" width="12.140625" style="1" customWidth="1"/>
    <col min="5891" max="5891" width="16.85546875" style="1" customWidth="1"/>
    <col min="5892" max="5892" width="14.85546875" style="1" customWidth="1"/>
    <col min="5893" max="5893" width="25.140625" style="1" customWidth="1"/>
    <col min="5894" max="6131" width="11.42578125" style="1"/>
    <col min="6132" max="6132" width="2.85546875" style="1" customWidth="1"/>
    <col min="6133" max="6134" width="12.85546875" style="1" customWidth="1"/>
    <col min="6135" max="6136" width="8.85546875" style="1" customWidth="1"/>
    <col min="6137" max="6137" width="17" style="1" customWidth="1"/>
    <col min="6138" max="6144" width="8.85546875" style="1" customWidth="1"/>
    <col min="6145" max="6145" width="15.140625" style="1" customWidth="1"/>
    <col min="6146" max="6146" width="12.140625" style="1" customWidth="1"/>
    <col min="6147" max="6147" width="16.85546875" style="1" customWidth="1"/>
    <col min="6148" max="6148" width="14.85546875" style="1" customWidth="1"/>
    <col min="6149" max="6149" width="25.140625" style="1" customWidth="1"/>
    <col min="6150" max="6387" width="11.42578125" style="1"/>
    <col min="6388" max="6388" width="2.85546875" style="1" customWidth="1"/>
    <col min="6389" max="6390" width="12.85546875" style="1" customWidth="1"/>
    <col min="6391" max="6392" width="8.85546875" style="1" customWidth="1"/>
    <col min="6393" max="6393" width="17" style="1" customWidth="1"/>
    <col min="6394" max="6400" width="8.85546875" style="1" customWidth="1"/>
    <col min="6401" max="6401" width="15.140625" style="1" customWidth="1"/>
    <col min="6402" max="6402" width="12.140625" style="1" customWidth="1"/>
    <col min="6403" max="6403" width="16.85546875" style="1" customWidth="1"/>
    <col min="6404" max="6404" width="14.85546875" style="1" customWidth="1"/>
    <col min="6405" max="6405" width="25.140625" style="1" customWidth="1"/>
    <col min="6406" max="6643" width="11.42578125" style="1"/>
    <col min="6644" max="6644" width="2.85546875" style="1" customWidth="1"/>
    <col min="6645" max="6646" width="12.85546875" style="1" customWidth="1"/>
    <col min="6647" max="6648" width="8.85546875" style="1" customWidth="1"/>
    <col min="6649" max="6649" width="17" style="1" customWidth="1"/>
    <col min="6650" max="6656" width="8.85546875" style="1" customWidth="1"/>
    <col min="6657" max="6657" width="15.140625" style="1" customWidth="1"/>
    <col min="6658" max="6658" width="12.140625" style="1" customWidth="1"/>
    <col min="6659" max="6659" width="16.85546875" style="1" customWidth="1"/>
    <col min="6660" max="6660" width="14.85546875" style="1" customWidth="1"/>
    <col min="6661" max="6661" width="25.140625" style="1" customWidth="1"/>
    <col min="6662" max="6899" width="11.42578125" style="1"/>
    <col min="6900" max="6900" width="2.85546875" style="1" customWidth="1"/>
    <col min="6901" max="6902" width="12.85546875" style="1" customWidth="1"/>
    <col min="6903" max="6904" width="8.85546875" style="1" customWidth="1"/>
    <col min="6905" max="6905" width="17" style="1" customWidth="1"/>
    <col min="6906" max="6912" width="8.85546875" style="1" customWidth="1"/>
    <col min="6913" max="6913" width="15.140625" style="1" customWidth="1"/>
    <col min="6914" max="6914" width="12.140625" style="1" customWidth="1"/>
    <col min="6915" max="6915" width="16.85546875" style="1" customWidth="1"/>
    <col min="6916" max="6916" width="14.85546875" style="1" customWidth="1"/>
    <col min="6917" max="6917" width="25.140625" style="1" customWidth="1"/>
    <col min="6918" max="7155" width="11.42578125" style="1"/>
    <col min="7156" max="7156" width="2.85546875" style="1" customWidth="1"/>
    <col min="7157" max="7158" width="12.85546875" style="1" customWidth="1"/>
    <col min="7159" max="7160" width="8.85546875" style="1" customWidth="1"/>
    <col min="7161" max="7161" width="17" style="1" customWidth="1"/>
    <col min="7162" max="7168" width="8.85546875" style="1" customWidth="1"/>
    <col min="7169" max="7169" width="15.140625" style="1" customWidth="1"/>
    <col min="7170" max="7170" width="12.140625" style="1" customWidth="1"/>
    <col min="7171" max="7171" width="16.85546875" style="1" customWidth="1"/>
    <col min="7172" max="7172" width="14.85546875" style="1" customWidth="1"/>
    <col min="7173" max="7173" width="25.140625" style="1" customWidth="1"/>
    <col min="7174" max="7411" width="11.42578125" style="1"/>
    <col min="7412" max="7412" width="2.85546875" style="1" customWidth="1"/>
    <col min="7413" max="7414" width="12.85546875" style="1" customWidth="1"/>
    <col min="7415" max="7416" width="8.85546875" style="1" customWidth="1"/>
    <col min="7417" max="7417" width="17" style="1" customWidth="1"/>
    <col min="7418" max="7424" width="8.85546875" style="1" customWidth="1"/>
    <col min="7425" max="7425" width="15.140625" style="1" customWidth="1"/>
    <col min="7426" max="7426" width="12.140625" style="1" customWidth="1"/>
    <col min="7427" max="7427" width="16.85546875" style="1" customWidth="1"/>
    <col min="7428" max="7428" width="14.85546875" style="1" customWidth="1"/>
    <col min="7429" max="7429" width="25.140625" style="1" customWidth="1"/>
    <col min="7430" max="7667" width="11.42578125" style="1"/>
    <col min="7668" max="7668" width="2.85546875" style="1" customWidth="1"/>
    <col min="7669" max="7670" width="12.85546875" style="1" customWidth="1"/>
    <col min="7671" max="7672" width="8.85546875" style="1" customWidth="1"/>
    <col min="7673" max="7673" width="17" style="1" customWidth="1"/>
    <col min="7674" max="7680" width="8.85546875" style="1" customWidth="1"/>
    <col min="7681" max="7681" width="15.140625" style="1" customWidth="1"/>
    <col min="7682" max="7682" width="12.140625" style="1" customWidth="1"/>
    <col min="7683" max="7683" width="16.85546875" style="1" customWidth="1"/>
    <col min="7684" max="7684" width="14.85546875" style="1" customWidth="1"/>
    <col min="7685" max="7685" width="25.140625" style="1" customWidth="1"/>
    <col min="7686" max="7923" width="11.42578125" style="1"/>
    <col min="7924" max="7924" width="2.85546875" style="1" customWidth="1"/>
    <col min="7925" max="7926" width="12.85546875" style="1" customWidth="1"/>
    <col min="7927" max="7928" width="8.85546875" style="1" customWidth="1"/>
    <col min="7929" max="7929" width="17" style="1" customWidth="1"/>
    <col min="7930" max="7936" width="8.85546875" style="1" customWidth="1"/>
    <col min="7937" max="7937" width="15.140625" style="1" customWidth="1"/>
    <col min="7938" max="7938" width="12.140625" style="1" customWidth="1"/>
    <col min="7939" max="7939" width="16.85546875" style="1" customWidth="1"/>
    <col min="7940" max="7940" width="14.85546875" style="1" customWidth="1"/>
    <col min="7941" max="7941" width="25.140625" style="1" customWidth="1"/>
    <col min="7942" max="8179" width="11.42578125" style="1"/>
    <col min="8180" max="8180" width="2.85546875" style="1" customWidth="1"/>
    <col min="8181" max="8182" width="12.85546875" style="1" customWidth="1"/>
    <col min="8183" max="8184" width="8.85546875" style="1" customWidth="1"/>
    <col min="8185" max="8185" width="17" style="1" customWidth="1"/>
    <col min="8186" max="8192" width="8.85546875" style="1" customWidth="1"/>
    <col min="8193" max="8193" width="15.140625" style="1" customWidth="1"/>
    <col min="8194" max="8194" width="12.140625" style="1" customWidth="1"/>
    <col min="8195" max="8195" width="16.85546875" style="1" customWidth="1"/>
    <col min="8196" max="8196" width="14.85546875" style="1" customWidth="1"/>
    <col min="8197" max="8197" width="25.140625" style="1" customWidth="1"/>
    <col min="8198" max="8435" width="11.42578125" style="1"/>
    <col min="8436" max="8436" width="2.85546875" style="1" customWidth="1"/>
    <col min="8437" max="8438" width="12.85546875" style="1" customWidth="1"/>
    <col min="8439" max="8440" width="8.85546875" style="1" customWidth="1"/>
    <col min="8441" max="8441" width="17" style="1" customWidth="1"/>
    <col min="8442" max="8448" width="8.85546875" style="1" customWidth="1"/>
    <col min="8449" max="8449" width="15.140625" style="1" customWidth="1"/>
    <col min="8450" max="8450" width="12.140625" style="1" customWidth="1"/>
    <col min="8451" max="8451" width="16.85546875" style="1" customWidth="1"/>
    <col min="8452" max="8452" width="14.85546875" style="1" customWidth="1"/>
    <col min="8453" max="8453" width="25.140625" style="1" customWidth="1"/>
    <col min="8454" max="8691" width="11.42578125" style="1"/>
    <col min="8692" max="8692" width="2.85546875" style="1" customWidth="1"/>
    <col min="8693" max="8694" width="12.85546875" style="1" customWidth="1"/>
    <col min="8695" max="8696" width="8.85546875" style="1" customWidth="1"/>
    <col min="8697" max="8697" width="17" style="1" customWidth="1"/>
    <col min="8698" max="8704" width="8.85546875" style="1" customWidth="1"/>
    <col min="8705" max="8705" width="15.140625" style="1" customWidth="1"/>
    <col min="8706" max="8706" width="12.140625" style="1" customWidth="1"/>
    <col min="8707" max="8707" width="16.85546875" style="1" customWidth="1"/>
    <col min="8708" max="8708" width="14.85546875" style="1" customWidth="1"/>
    <col min="8709" max="8709" width="25.140625" style="1" customWidth="1"/>
    <col min="8710" max="8947" width="11.42578125" style="1"/>
    <col min="8948" max="8948" width="2.85546875" style="1" customWidth="1"/>
    <col min="8949" max="8950" width="12.85546875" style="1" customWidth="1"/>
    <col min="8951" max="8952" width="8.85546875" style="1" customWidth="1"/>
    <col min="8953" max="8953" width="17" style="1" customWidth="1"/>
    <col min="8954" max="8960" width="8.85546875" style="1" customWidth="1"/>
    <col min="8961" max="8961" width="15.140625" style="1" customWidth="1"/>
    <col min="8962" max="8962" width="12.140625" style="1" customWidth="1"/>
    <col min="8963" max="8963" width="16.85546875" style="1" customWidth="1"/>
    <col min="8964" max="8964" width="14.85546875" style="1" customWidth="1"/>
    <col min="8965" max="8965" width="25.140625" style="1" customWidth="1"/>
    <col min="8966" max="9203" width="11.42578125" style="1"/>
    <col min="9204" max="9204" width="2.85546875" style="1" customWidth="1"/>
    <col min="9205" max="9206" width="12.85546875" style="1" customWidth="1"/>
    <col min="9207" max="9208" width="8.85546875" style="1" customWidth="1"/>
    <col min="9209" max="9209" width="17" style="1" customWidth="1"/>
    <col min="9210" max="9216" width="8.85546875" style="1" customWidth="1"/>
    <col min="9217" max="9217" width="15.140625" style="1" customWidth="1"/>
    <col min="9218" max="9218" width="12.140625" style="1" customWidth="1"/>
    <col min="9219" max="9219" width="16.85546875" style="1" customWidth="1"/>
    <col min="9220" max="9220" width="14.85546875" style="1" customWidth="1"/>
    <col min="9221" max="9221" width="25.140625" style="1" customWidth="1"/>
    <col min="9222" max="9459" width="11.42578125" style="1"/>
    <col min="9460" max="9460" width="2.85546875" style="1" customWidth="1"/>
    <col min="9461" max="9462" width="12.85546875" style="1" customWidth="1"/>
    <col min="9463" max="9464" width="8.85546875" style="1" customWidth="1"/>
    <col min="9465" max="9465" width="17" style="1" customWidth="1"/>
    <col min="9466" max="9472" width="8.85546875" style="1" customWidth="1"/>
    <col min="9473" max="9473" width="15.140625" style="1" customWidth="1"/>
    <col min="9474" max="9474" width="12.140625" style="1" customWidth="1"/>
    <col min="9475" max="9475" width="16.85546875" style="1" customWidth="1"/>
    <col min="9476" max="9476" width="14.85546875" style="1" customWidth="1"/>
    <col min="9477" max="9477" width="25.140625" style="1" customWidth="1"/>
    <col min="9478" max="9715" width="11.42578125" style="1"/>
    <col min="9716" max="9716" width="2.85546875" style="1" customWidth="1"/>
    <col min="9717" max="9718" width="12.85546875" style="1" customWidth="1"/>
    <col min="9719" max="9720" width="8.85546875" style="1" customWidth="1"/>
    <col min="9721" max="9721" width="17" style="1" customWidth="1"/>
    <col min="9722" max="9728" width="8.85546875" style="1" customWidth="1"/>
    <col min="9729" max="9729" width="15.140625" style="1" customWidth="1"/>
    <col min="9730" max="9730" width="12.140625" style="1" customWidth="1"/>
    <col min="9731" max="9731" width="16.85546875" style="1" customWidth="1"/>
    <col min="9732" max="9732" width="14.85546875" style="1" customWidth="1"/>
    <col min="9733" max="9733" width="25.140625" style="1" customWidth="1"/>
    <col min="9734" max="9971" width="11.42578125" style="1"/>
    <col min="9972" max="9972" width="2.85546875" style="1" customWidth="1"/>
    <col min="9973" max="9974" width="12.85546875" style="1" customWidth="1"/>
    <col min="9975" max="9976" width="8.85546875" style="1" customWidth="1"/>
    <col min="9977" max="9977" width="17" style="1" customWidth="1"/>
    <col min="9978" max="9984" width="8.85546875" style="1" customWidth="1"/>
    <col min="9985" max="9985" width="15.140625" style="1" customWidth="1"/>
    <col min="9986" max="9986" width="12.140625" style="1" customWidth="1"/>
    <col min="9987" max="9987" width="16.85546875" style="1" customWidth="1"/>
    <col min="9988" max="9988" width="14.85546875" style="1" customWidth="1"/>
    <col min="9989" max="9989" width="25.140625" style="1" customWidth="1"/>
    <col min="9990" max="10227" width="11.42578125" style="1"/>
    <col min="10228" max="10228" width="2.85546875" style="1" customWidth="1"/>
    <col min="10229" max="10230" width="12.85546875" style="1" customWidth="1"/>
    <col min="10231" max="10232" width="8.85546875" style="1" customWidth="1"/>
    <col min="10233" max="10233" width="17" style="1" customWidth="1"/>
    <col min="10234" max="10240" width="8.85546875" style="1" customWidth="1"/>
    <col min="10241" max="10241" width="15.140625" style="1" customWidth="1"/>
    <col min="10242" max="10242" width="12.140625" style="1" customWidth="1"/>
    <col min="10243" max="10243" width="16.85546875" style="1" customWidth="1"/>
    <col min="10244" max="10244" width="14.85546875" style="1" customWidth="1"/>
    <col min="10245" max="10245" width="25.140625" style="1" customWidth="1"/>
    <col min="10246" max="10483" width="11.42578125" style="1"/>
    <col min="10484" max="10484" width="2.85546875" style="1" customWidth="1"/>
    <col min="10485" max="10486" width="12.85546875" style="1" customWidth="1"/>
    <col min="10487" max="10488" width="8.85546875" style="1" customWidth="1"/>
    <col min="10489" max="10489" width="17" style="1" customWidth="1"/>
    <col min="10490" max="10496" width="8.85546875" style="1" customWidth="1"/>
    <col min="10497" max="10497" width="15.140625" style="1" customWidth="1"/>
    <col min="10498" max="10498" width="12.140625" style="1" customWidth="1"/>
    <col min="10499" max="10499" width="16.85546875" style="1" customWidth="1"/>
    <col min="10500" max="10500" width="14.85546875" style="1" customWidth="1"/>
    <col min="10501" max="10501" width="25.140625" style="1" customWidth="1"/>
    <col min="10502" max="10739" width="11.42578125" style="1"/>
    <col min="10740" max="10740" width="2.85546875" style="1" customWidth="1"/>
    <col min="10741" max="10742" width="12.85546875" style="1" customWidth="1"/>
    <col min="10743" max="10744" width="8.85546875" style="1" customWidth="1"/>
    <col min="10745" max="10745" width="17" style="1" customWidth="1"/>
    <col min="10746" max="10752" width="8.85546875" style="1" customWidth="1"/>
    <col min="10753" max="10753" width="15.140625" style="1" customWidth="1"/>
    <col min="10754" max="10754" width="12.140625" style="1" customWidth="1"/>
    <col min="10755" max="10755" width="16.85546875" style="1" customWidth="1"/>
    <col min="10756" max="10756" width="14.85546875" style="1" customWidth="1"/>
    <col min="10757" max="10757" width="25.140625" style="1" customWidth="1"/>
    <col min="10758" max="10995" width="11.42578125" style="1"/>
    <col min="10996" max="10996" width="2.85546875" style="1" customWidth="1"/>
    <col min="10997" max="10998" width="12.85546875" style="1" customWidth="1"/>
    <col min="10999" max="11000" width="8.85546875" style="1" customWidth="1"/>
    <col min="11001" max="11001" width="17" style="1" customWidth="1"/>
    <col min="11002" max="11008" width="8.85546875" style="1" customWidth="1"/>
    <col min="11009" max="11009" width="15.140625" style="1" customWidth="1"/>
    <col min="11010" max="11010" width="12.140625" style="1" customWidth="1"/>
    <col min="11011" max="11011" width="16.85546875" style="1" customWidth="1"/>
    <col min="11012" max="11012" width="14.85546875" style="1" customWidth="1"/>
    <col min="11013" max="11013" width="25.140625" style="1" customWidth="1"/>
    <col min="11014" max="11251" width="11.42578125" style="1"/>
    <col min="11252" max="11252" width="2.85546875" style="1" customWidth="1"/>
    <col min="11253" max="11254" width="12.85546875" style="1" customWidth="1"/>
    <col min="11255" max="11256" width="8.85546875" style="1" customWidth="1"/>
    <col min="11257" max="11257" width="17" style="1" customWidth="1"/>
    <col min="11258" max="11264" width="8.85546875" style="1" customWidth="1"/>
    <col min="11265" max="11265" width="15.140625" style="1" customWidth="1"/>
    <col min="11266" max="11266" width="12.140625" style="1" customWidth="1"/>
    <col min="11267" max="11267" width="16.85546875" style="1" customWidth="1"/>
    <col min="11268" max="11268" width="14.85546875" style="1" customWidth="1"/>
    <col min="11269" max="11269" width="25.140625" style="1" customWidth="1"/>
    <col min="11270" max="11507" width="11.42578125" style="1"/>
    <col min="11508" max="11508" width="2.85546875" style="1" customWidth="1"/>
    <col min="11509" max="11510" width="12.85546875" style="1" customWidth="1"/>
    <col min="11511" max="11512" width="8.85546875" style="1" customWidth="1"/>
    <col min="11513" max="11513" width="17" style="1" customWidth="1"/>
    <col min="11514" max="11520" width="8.85546875" style="1" customWidth="1"/>
    <col min="11521" max="11521" width="15.140625" style="1" customWidth="1"/>
    <col min="11522" max="11522" width="12.140625" style="1" customWidth="1"/>
    <col min="11523" max="11523" width="16.85546875" style="1" customWidth="1"/>
    <col min="11524" max="11524" width="14.85546875" style="1" customWidth="1"/>
    <col min="11525" max="11525" width="25.140625" style="1" customWidth="1"/>
    <col min="11526" max="11763" width="11.42578125" style="1"/>
    <col min="11764" max="11764" width="2.85546875" style="1" customWidth="1"/>
    <col min="11765" max="11766" width="12.85546875" style="1" customWidth="1"/>
    <col min="11767" max="11768" width="8.85546875" style="1" customWidth="1"/>
    <col min="11769" max="11769" width="17" style="1" customWidth="1"/>
    <col min="11770" max="11776" width="8.85546875" style="1" customWidth="1"/>
    <col min="11777" max="11777" width="15.140625" style="1" customWidth="1"/>
    <col min="11778" max="11778" width="12.140625" style="1" customWidth="1"/>
    <col min="11779" max="11779" width="16.85546875" style="1" customWidth="1"/>
    <col min="11780" max="11780" width="14.85546875" style="1" customWidth="1"/>
    <col min="11781" max="11781" width="25.140625" style="1" customWidth="1"/>
    <col min="11782" max="12019" width="11.42578125" style="1"/>
    <col min="12020" max="12020" width="2.85546875" style="1" customWidth="1"/>
    <col min="12021" max="12022" width="12.85546875" style="1" customWidth="1"/>
    <col min="12023" max="12024" width="8.85546875" style="1" customWidth="1"/>
    <col min="12025" max="12025" width="17" style="1" customWidth="1"/>
    <col min="12026" max="12032" width="8.85546875" style="1" customWidth="1"/>
    <col min="12033" max="12033" width="15.140625" style="1" customWidth="1"/>
    <col min="12034" max="12034" width="12.140625" style="1" customWidth="1"/>
    <col min="12035" max="12035" width="16.85546875" style="1" customWidth="1"/>
    <col min="12036" max="12036" width="14.85546875" style="1" customWidth="1"/>
    <col min="12037" max="12037" width="25.140625" style="1" customWidth="1"/>
    <col min="12038" max="12275" width="11.42578125" style="1"/>
    <col min="12276" max="12276" width="2.85546875" style="1" customWidth="1"/>
    <col min="12277" max="12278" width="12.85546875" style="1" customWidth="1"/>
    <col min="12279" max="12280" width="8.85546875" style="1" customWidth="1"/>
    <col min="12281" max="12281" width="17" style="1" customWidth="1"/>
    <col min="12282" max="12288" width="8.85546875" style="1" customWidth="1"/>
    <col min="12289" max="12289" width="15.140625" style="1" customWidth="1"/>
    <col min="12290" max="12290" width="12.140625" style="1" customWidth="1"/>
    <col min="12291" max="12291" width="16.85546875" style="1" customWidth="1"/>
    <col min="12292" max="12292" width="14.85546875" style="1" customWidth="1"/>
    <col min="12293" max="12293" width="25.140625" style="1" customWidth="1"/>
    <col min="12294" max="12531" width="11.42578125" style="1"/>
    <col min="12532" max="12532" width="2.85546875" style="1" customWidth="1"/>
    <col min="12533" max="12534" width="12.85546875" style="1" customWidth="1"/>
    <col min="12535" max="12536" width="8.85546875" style="1" customWidth="1"/>
    <col min="12537" max="12537" width="17" style="1" customWidth="1"/>
    <col min="12538" max="12544" width="8.85546875" style="1" customWidth="1"/>
    <col min="12545" max="12545" width="15.140625" style="1" customWidth="1"/>
    <col min="12546" max="12546" width="12.140625" style="1" customWidth="1"/>
    <col min="12547" max="12547" width="16.85546875" style="1" customWidth="1"/>
    <col min="12548" max="12548" width="14.85546875" style="1" customWidth="1"/>
    <col min="12549" max="12549" width="25.140625" style="1" customWidth="1"/>
    <col min="12550" max="12787" width="11.42578125" style="1"/>
    <col min="12788" max="12788" width="2.85546875" style="1" customWidth="1"/>
    <col min="12789" max="12790" width="12.85546875" style="1" customWidth="1"/>
    <col min="12791" max="12792" width="8.85546875" style="1" customWidth="1"/>
    <col min="12793" max="12793" width="17" style="1" customWidth="1"/>
    <col min="12794" max="12800" width="8.85546875" style="1" customWidth="1"/>
    <col min="12801" max="12801" width="15.140625" style="1" customWidth="1"/>
    <col min="12802" max="12802" width="12.140625" style="1" customWidth="1"/>
    <col min="12803" max="12803" width="16.85546875" style="1" customWidth="1"/>
    <col min="12804" max="12804" width="14.85546875" style="1" customWidth="1"/>
    <col min="12805" max="12805" width="25.140625" style="1" customWidth="1"/>
    <col min="12806" max="13043" width="11.42578125" style="1"/>
    <col min="13044" max="13044" width="2.85546875" style="1" customWidth="1"/>
    <col min="13045" max="13046" width="12.85546875" style="1" customWidth="1"/>
    <col min="13047" max="13048" width="8.85546875" style="1" customWidth="1"/>
    <col min="13049" max="13049" width="17" style="1" customWidth="1"/>
    <col min="13050" max="13056" width="8.85546875" style="1" customWidth="1"/>
    <col min="13057" max="13057" width="15.140625" style="1" customWidth="1"/>
    <col min="13058" max="13058" width="12.140625" style="1" customWidth="1"/>
    <col min="13059" max="13059" width="16.85546875" style="1" customWidth="1"/>
    <col min="13060" max="13060" width="14.85546875" style="1" customWidth="1"/>
    <col min="13061" max="13061" width="25.140625" style="1" customWidth="1"/>
    <col min="13062" max="13299" width="11.42578125" style="1"/>
    <col min="13300" max="13300" width="2.85546875" style="1" customWidth="1"/>
    <col min="13301" max="13302" width="12.85546875" style="1" customWidth="1"/>
    <col min="13303" max="13304" width="8.85546875" style="1" customWidth="1"/>
    <col min="13305" max="13305" width="17" style="1" customWidth="1"/>
    <col min="13306" max="13312" width="8.85546875" style="1" customWidth="1"/>
    <col min="13313" max="13313" width="15.140625" style="1" customWidth="1"/>
    <col min="13314" max="13314" width="12.140625" style="1" customWidth="1"/>
    <col min="13315" max="13315" width="16.85546875" style="1" customWidth="1"/>
    <col min="13316" max="13316" width="14.85546875" style="1" customWidth="1"/>
    <col min="13317" max="13317" width="25.140625" style="1" customWidth="1"/>
    <col min="13318" max="13555" width="11.42578125" style="1"/>
    <col min="13556" max="13556" width="2.85546875" style="1" customWidth="1"/>
    <col min="13557" max="13558" width="12.85546875" style="1" customWidth="1"/>
    <col min="13559" max="13560" width="8.85546875" style="1" customWidth="1"/>
    <col min="13561" max="13561" width="17" style="1" customWidth="1"/>
    <col min="13562" max="13568" width="8.85546875" style="1" customWidth="1"/>
    <col min="13569" max="13569" width="15.140625" style="1" customWidth="1"/>
    <col min="13570" max="13570" width="12.140625" style="1" customWidth="1"/>
    <col min="13571" max="13571" width="16.85546875" style="1" customWidth="1"/>
    <col min="13572" max="13572" width="14.85546875" style="1" customWidth="1"/>
    <col min="13573" max="13573" width="25.140625" style="1" customWidth="1"/>
    <col min="13574" max="13811" width="11.42578125" style="1"/>
    <col min="13812" max="13812" width="2.85546875" style="1" customWidth="1"/>
    <col min="13813" max="13814" width="12.85546875" style="1" customWidth="1"/>
    <col min="13815" max="13816" width="8.85546875" style="1" customWidth="1"/>
    <col min="13817" max="13817" width="17" style="1" customWidth="1"/>
    <col min="13818" max="13824" width="8.85546875" style="1" customWidth="1"/>
    <col min="13825" max="13825" width="15.140625" style="1" customWidth="1"/>
    <col min="13826" max="13826" width="12.140625" style="1" customWidth="1"/>
    <col min="13827" max="13827" width="16.85546875" style="1" customWidth="1"/>
    <col min="13828" max="13828" width="14.85546875" style="1" customWidth="1"/>
    <col min="13829" max="13829" width="25.140625" style="1" customWidth="1"/>
    <col min="13830" max="14067" width="11.42578125" style="1"/>
    <col min="14068" max="14068" width="2.85546875" style="1" customWidth="1"/>
    <col min="14069" max="14070" width="12.85546875" style="1" customWidth="1"/>
    <col min="14071" max="14072" width="8.85546875" style="1" customWidth="1"/>
    <col min="14073" max="14073" width="17" style="1" customWidth="1"/>
    <col min="14074" max="14080" width="8.85546875" style="1" customWidth="1"/>
    <col min="14081" max="14081" width="15.140625" style="1" customWidth="1"/>
    <col min="14082" max="14082" width="12.140625" style="1" customWidth="1"/>
    <col min="14083" max="14083" width="16.85546875" style="1" customWidth="1"/>
    <col min="14084" max="14084" width="14.85546875" style="1" customWidth="1"/>
    <col min="14085" max="14085" width="25.140625" style="1" customWidth="1"/>
    <col min="14086" max="14323" width="11.42578125" style="1"/>
    <col min="14324" max="14324" width="2.85546875" style="1" customWidth="1"/>
    <col min="14325" max="14326" width="12.85546875" style="1" customWidth="1"/>
    <col min="14327" max="14328" width="8.85546875" style="1" customWidth="1"/>
    <col min="14329" max="14329" width="17" style="1" customWidth="1"/>
    <col min="14330" max="14336" width="8.85546875" style="1" customWidth="1"/>
    <col min="14337" max="14337" width="15.140625" style="1" customWidth="1"/>
    <col min="14338" max="14338" width="12.140625" style="1" customWidth="1"/>
    <col min="14339" max="14339" width="16.85546875" style="1" customWidth="1"/>
    <col min="14340" max="14340" width="14.85546875" style="1" customWidth="1"/>
    <col min="14341" max="14341" width="25.140625" style="1" customWidth="1"/>
    <col min="14342" max="14579" width="11.42578125" style="1"/>
    <col min="14580" max="14580" width="2.85546875" style="1" customWidth="1"/>
    <col min="14581" max="14582" width="12.85546875" style="1" customWidth="1"/>
    <col min="14583" max="14584" width="8.85546875" style="1" customWidth="1"/>
    <col min="14585" max="14585" width="17" style="1" customWidth="1"/>
    <col min="14586" max="14592" width="8.85546875" style="1" customWidth="1"/>
    <col min="14593" max="14593" width="15.140625" style="1" customWidth="1"/>
    <col min="14594" max="14594" width="12.140625" style="1" customWidth="1"/>
    <col min="14595" max="14595" width="16.85546875" style="1" customWidth="1"/>
    <col min="14596" max="14596" width="14.85546875" style="1" customWidth="1"/>
    <col min="14597" max="14597" width="25.140625" style="1" customWidth="1"/>
    <col min="14598" max="14835" width="11.42578125" style="1"/>
    <col min="14836" max="14836" width="2.85546875" style="1" customWidth="1"/>
    <col min="14837" max="14838" width="12.85546875" style="1" customWidth="1"/>
    <col min="14839" max="14840" width="8.85546875" style="1" customWidth="1"/>
    <col min="14841" max="14841" width="17" style="1" customWidth="1"/>
    <col min="14842" max="14848" width="8.85546875" style="1" customWidth="1"/>
    <col min="14849" max="14849" width="15.140625" style="1" customWidth="1"/>
    <col min="14850" max="14850" width="12.140625" style="1" customWidth="1"/>
    <col min="14851" max="14851" width="16.85546875" style="1" customWidth="1"/>
    <col min="14852" max="14852" width="14.85546875" style="1" customWidth="1"/>
    <col min="14853" max="14853" width="25.140625" style="1" customWidth="1"/>
    <col min="14854" max="15091" width="11.42578125" style="1"/>
    <col min="15092" max="15092" width="2.85546875" style="1" customWidth="1"/>
    <col min="15093" max="15094" width="12.85546875" style="1" customWidth="1"/>
    <col min="15095" max="15096" width="8.85546875" style="1" customWidth="1"/>
    <col min="15097" max="15097" width="17" style="1" customWidth="1"/>
    <col min="15098" max="15104" width="8.85546875" style="1" customWidth="1"/>
    <col min="15105" max="15105" width="15.140625" style="1" customWidth="1"/>
    <col min="15106" max="15106" width="12.140625" style="1" customWidth="1"/>
    <col min="15107" max="15107" width="16.85546875" style="1" customWidth="1"/>
    <col min="15108" max="15108" width="14.85546875" style="1" customWidth="1"/>
    <col min="15109" max="15109" width="25.140625" style="1" customWidth="1"/>
    <col min="15110" max="15347" width="11.42578125" style="1"/>
    <col min="15348" max="15348" width="2.85546875" style="1" customWidth="1"/>
    <col min="15349" max="15350" width="12.85546875" style="1" customWidth="1"/>
    <col min="15351" max="15352" width="8.85546875" style="1" customWidth="1"/>
    <col min="15353" max="15353" width="17" style="1" customWidth="1"/>
    <col min="15354" max="15360" width="8.85546875" style="1" customWidth="1"/>
    <col min="15361" max="15361" width="15.140625" style="1" customWidth="1"/>
    <col min="15362" max="15362" width="12.140625" style="1" customWidth="1"/>
    <col min="15363" max="15363" width="16.85546875" style="1" customWidth="1"/>
    <col min="15364" max="15364" width="14.85546875" style="1" customWidth="1"/>
    <col min="15365" max="15365" width="25.140625" style="1" customWidth="1"/>
    <col min="15366" max="15603" width="11.42578125" style="1"/>
    <col min="15604" max="15604" width="2.85546875" style="1" customWidth="1"/>
    <col min="15605" max="15606" width="12.85546875" style="1" customWidth="1"/>
    <col min="15607" max="15608" width="8.85546875" style="1" customWidth="1"/>
    <col min="15609" max="15609" width="17" style="1" customWidth="1"/>
    <col min="15610" max="15616" width="8.85546875" style="1" customWidth="1"/>
    <col min="15617" max="15617" width="15.140625" style="1" customWidth="1"/>
    <col min="15618" max="15618" width="12.140625" style="1" customWidth="1"/>
    <col min="15619" max="15619" width="16.85546875" style="1" customWidth="1"/>
    <col min="15620" max="15620" width="14.85546875" style="1" customWidth="1"/>
    <col min="15621" max="15621" width="25.140625" style="1" customWidth="1"/>
    <col min="15622" max="15859" width="11.42578125" style="1"/>
    <col min="15860" max="15860" width="2.85546875" style="1" customWidth="1"/>
    <col min="15861" max="15862" width="12.85546875" style="1" customWidth="1"/>
    <col min="15863" max="15864" width="8.85546875" style="1" customWidth="1"/>
    <col min="15865" max="15865" width="17" style="1" customWidth="1"/>
    <col min="15866" max="15872" width="8.85546875" style="1" customWidth="1"/>
    <col min="15873" max="15873" width="15.140625" style="1" customWidth="1"/>
    <col min="15874" max="15874" width="12.140625" style="1" customWidth="1"/>
    <col min="15875" max="15875" width="16.85546875" style="1" customWidth="1"/>
    <col min="15876" max="15876" width="14.85546875" style="1" customWidth="1"/>
    <col min="15877" max="15877" width="25.140625" style="1" customWidth="1"/>
    <col min="15878" max="16115" width="11.42578125" style="1"/>
    <col min="16116" max="16116" width="2.85546875" style="1" customWidth="1"/>
    <col min="16117" max="16118" width="12.85546875" style="1" customWidth="1"/>
    <col min="16119" max="16120" width="8.85546875" style="1" customWidth="1"/>
    <col min="16121" max="16121" width="17" style="1" customWidth="1"/>
    <col min="16122" max="16128" width="8.85546875" style="1" customWidth="1"/>
    <col min="16129" max="16129" width="15.140625" style="1" customWidth="1"/>
    <col min="16130" max="16130" width="12.140625" style="1" customWidth="1"/>
    <col min="16131" max="16131" width="16.85546875" style="1" customWidth="1"/>
    <col min="16132" max="16132" width="14.85546875" style="1" customWidth="1"/>
    <col min="16133" max="16133" width="25.140625" style="1" customWidth="1"/>
    <col min="16134" max="16372" width="11.42578125" style="1"/>
    <col min="16373" max="16384" width="11.42578125" style="1" customWidth="1"/>
  </cols>
  <sheetData>
    <row r="1" spans="1:10" s="24" customFormat="1" ht="18" customHeight="1" thickTop="1" x14ac:dyDescent="0.25">
      <c r="A1" s="23"/>
      <c r="B1" s="83" t="s">
        <v>428</v>
      </c>
      <c r="C1" s="84"/>
      <c r="D1" s="84"/>
      <c r="E1" s="84"/>
      <c r="F1" s="84"/>
      <c r="G1" s="84"/>
      <c r="H1" s="85"/>
    </row>
    <row r="2" spans="1:10" s="104" customFormat="1" ht="18" customHeight="1" x14ac:dyDescent="0.25">
      <c r="A2" s="101"/>
      <c r="B2" s="102" t="s">
        <v>429</v>
      </c>
      <c r="C2" s="100"/>
      <c r="D2" s="100"/>
      <c r="E2" s="100"/>
      <c r="F2" s="100"/>
      <c r="G2" s="100"/>
      <c r="H2" s="103"/>
    </row>
    <row r="3" spans="1:10" s="24" customFormat="1" ht="15" x14ac:dyDescent="0.25">
      <c r="B3" s="25"/>
      <c r="C3" s="26"/>
      <c r="D3" s="27"/>
      <c r="E3" s="27"/>
      <c r="F3" s="28"/>
      <c r="G3" s="28"/>
      <c r="H3" s="29"/>
    </row>
    <row r="4" spans="1:10" s="24" customFormat="1" ht="27" customHeight="1" x14ac:dyDescent="0.25">
      <c r="B4" s="30"/>
      <c r="C4" s="26"/>
      <c r="D4" s="27"/>
      <c r="E4" s="27"/>
      <c r="F4" s="26"/>
      <c r="G4" s="26"/>
      <c r="H4" s="29"/>
    </row>
    <row r="5" spans="1:10" s="24" customFormat="1" ht="15.75" x14ac:dyDescent="0.25">
      <c r="B5" s="30"/>
      <c r="C5" s="26"/>
      <c r="D5" s="27"/>
      <c r="E5" s="27"/>
      <c r="F5" s="26"/>
      <c r="G5" s="26"/>
      <c r="H5" s="29"/>
    </row>
    <row r="6" spans="1:10" s="24" customFormat="1" ht="9" customHeight="1" x14ac:dyDescent="0.25">
      <c r="B6" s="30"/>
      <c r="C6" s="26"/>
      <c r="D6" s="31"/>
      <c r="E6" s="31"/>
      <c r="F6" s="31"/>
      <c r="G6" s="31"/>
      <c r="H6" s="32"/>
    </row>
    <row r="7" spans="1:10" s="24" customFormat="1" ht="23.25" x14ac:dyDescent="0.25">
      <c r="B7" s="69"/>
      <c r="C7" s="70"/>
      <c r="D7" s="70"/>
      <c r="E7" s="70"/>
      <c r="F7" s="70"/>
      <c r="G7" s="95"/>
      <c r="H7" s="96"/>
    </row>
    <row r="8" spans="1:10" s="24" customFormat="1" ht="24" thickBot="1" x14ac:dyDescent="0.3">
      <c r="B8" s="97"/>
      <c r="C8" s="98"/>
      <c r="D8" s="98"/>
      <c r="E8" s="98"/>
      <c r="F8" s="98"/>
      <c r="G8" s="98"/>
      <c r="H8" s="99"/>
    </row>
    <row r="9" spans="1:10" s="24" customFormat="1" ht="57.6" customHeight="1" thickTop="1" x14ac:dyDescent="0.25">
      <c r="B9" s="33" t="s">
        <v>6</v>
      </c>
      <c r="C9" s="86" t="s">
        <v>344</v>
      </c>
      <c r="D9" s="86"/>
      <c r="E9" s="86"/>
      <c r="F9" s="86"/>
      <c r="G9" s="87"/>
      <c r="H9" s="88"/>
    </row>
    <row r="10" spans="1:10" s="24" customFormat="1" ht="27.95" customHeight="1" x14ac:dyDescent="0.25">
      <c r="B10" s="34" t="s">
        <v>7</v>
      </c>
      <c r="C10" s="89" t="s">
        <v>175</v>
      </c>
      <c r="D10" s="90"/>
      <c r="E10" s="90"/>
      <c r="F10" s="90"/>
      <c r="G10" s="90"/>
      <c r="H10" s="91"/>
    </row>
    <row r="11" spans="1:10" s="24" customFormat="1" ht="27.95" customHeight="1" x14ac:dyDescent="0.25">
      <c r="B11" s="34" t="s">
        <v>8</v>
      </c>
      <c r="C11" s="89" t="s">
        <v>78</v>
      </c>
      <c r="D11" s="90"/>
      <c r="E11" s="90"/>
      <c r="F11" s="90"/>
      <c r="G11" s="90"/>
      <c r="H11" s="91"/>
    </row>
    <row r="12" spans="1:10" s="24" customFormat="1" ht="22.9" customHeight="1" thickBot="1" x14ac:dyDescent="0.3">
      <c r="B12" s="35" t="s">
        <v>9</v>
      </c>
      <c r="C12" s="92" t="s">
        <v>77</v>
      </c>
      <c r="D12" s="93"/>
      <c r="E12" s="93"/>
      <c r="F12" s="93"/>
      <c r="G12" s="93"/>
      <c r="H12" s="94"/>
    </row>
    <row r="13" spans="1:10" ht="16.5" thickTop="1" x14ac:dyDescent="0.2">
      <c r="B13" s="2"/>
      <c r="C13" s="3"/>
      <c r="D13" s="4"/>
      <c r="E13" s="14"/>
      <c r="F13" s="17"/>
      <c r="G13" s="17"/>
      <c r="H13" s="17"/>
      <c r="J13" s="24"/>
    </row>
    <row r="14" spans="1:10" ht="15.75" x14ac:dyDescent="0.2">
      <c r="B14" s="2"/>
      <c r="C14" s="5" t="s">
        <v>0</v>
      </c>
      <c r="D14" s="4"/>
      <c r="E14" s="14"/>
      <c r="F14" s="17"/>
      <c r="G14" s="17"/>
      <c r="H14" s="17"/>
    </row>
    <row r="15" spans="1:10" ht="15.75" x14ac:dyDescent="0.2">
      <c r="B15" s="2"/>
      <c r="C15" s="5"/>
      <c r="D15" s="4"/>
      <c r="E15" s="14"/>
      <c r="F15" s="17"/>
      <c r="G15" s="17"/>
      <c r="H15" s="17"/>
    </row>
    <row r="16" spans="1:10" ht="15.75" customHeight="1" x14ac:dyDescent="0.2">
      <c r="B16" s="2"/>
      <c r="C16" s="81" t="s">
        <v>79</v>
      </c>
      <c r="D16" s="82"/>
      <c r="E16" s="82"/>
      <c r="F16" s="82"/>
      <c r="G16" s="82"/>
      <c r="H16" s="20"/>
    </row>
    <row r="17" spans="2:8" ht="15.75" x14ac:dyDescent="0.2">
      <c r="B17" s="2"/>
      <c r="C17" s="46" t="s">
        <v>72</v>
      </c>
      <c r="D17" s="47"/>
      <c r="E17" s="48"/>
      <c r="F17" s="48"/>
      <c r="G17" s="48"/>
      <c r="H17" s="38">
        <f>H107</f>
        <v>3950</v>
      </c>
    </row>
    <row r="18" spans="2:8" ht="15.75" x14ac:dyDescent="0.2">
      <c r="B18" s="2"/>
      <c r="C18" s="46" t="s">
        <v>176</v>
      </c>
      <c r="D18" s="47"/>
      <c r="E18" s="48"/>
      <c r="F18" s="48"/>
      <c r="G18" s="48"/>
      <c r="H18" s="38">
        <f>H129</f>
        <v>2937.8900000000003</v>
      </c>
    </row>
    <row r="19" spans="2:8" s="9" customFormat="1" ht="15.75" customHeight="1" x14ac:dyDescent="0.25">
      <c r="B19" s="2"/>
      <c r="C19" s="46" t="s">
        <v>177</v>
      </c>
      <c r="D19" s="47"/>
      <c r="E19" s="48"/>
      <c r="F19" s="48"/>
      <c r="G19" s="48"/>
      <c r="H19" s="38">
        <f>H139</f>
        <v>4745.8200000000006</v>
      </c>
    </row>
    <row r="20" spans="2:8" s="9" customFormat="1" ht="15.75" customHeight="1" x14ac:dyDescent="0.25">
      <c r="B20" s="2"/>
      <c r="C20" s="46" t="s">
        <v>178</v>
      </c>
      <c r="D20" s="47"/>
      <c r="E20" s="48"/>
      <c r="F20" s="48"/>
      <c r="G20" s="48"/>
      <c r="H20" s="38">
        <f>H163</f>
        <v>3003.8599999999997</v>
      </c>
    </row>
    <row r="21" spans="2:8" s="9" customFormat="1" ht="15.75" customHeight="1" x14ac:dyDescent="0.25">
      <c r="B21" s="2"/>
      <c r="C21" s="46" t="s">
        <v>179</v>
      </c>
      <c r="D21" s="47"/>
      <c r="E21" s="48"/>
      <c r="F21" s="48"/>
      <c r="G21" s="48"/>
      <c r="H21" s="38">
        <f>H174</f>
        <v>65.680000000000007</v>
      </c>
    </row>
    <row r="22" spans="2:8" s="9" customFormat="1" ht="15.75" customHeight="1" x14ac:dyDescent="0.25">
      <c r="B22" s="2"/>
      <c r="C22" s="46" t="s">
        <v>180</v>
      </c>
      <c r="D22" s="47"/>
      <c r="E22" s="48"/>
      <c r="F22" s="48"/>
      <c r="G22" s="48"/>
      <c r="H22" s="38">
        <f>H205</f>
        <v>165</v>
      </c>
    </row>
    <row r="23" spans="2:8" s="9" customFormat="1" ht="15.75" customHeight="1" x14ac:dyDescent="0.25">
      <c r="B23" s="2"/>
      <c r="C23" s="8"/>
      <c r="D23" s="49"/>
      <c r="E23" s="4"/>
      <c r="F23" s="39"/>
      <c r="G23" s="39" t="s">
        <v>18</v>
      </c>
      <c r="H23" s="40">
        <f>SUBTOTAL(9,H17:H22)</f>
        <v>14868.25</v>
      </c>
    </row>
    <row r="24" spans="2:8" ht="15.75" x14ac:dyDescent="0.2">
      <c r="B24" s="2"/>
      <c r="H24" s="21"/>
    </row>
    <row r="25" spans="2:8" ht="15.75" x14ac:dyDescent="0.2">
      <c r="B25" s="2"/>
      <c r="C25" s="81" t="s">
        <v>82</v>
      </c>
      <c r="D25" s="82"/>
      <c r="E25" s="82"/>
      <c r="F25" s="82"/>
      <c r="G25" s="82"/>
      <c r="H25" s="20"/>
    </row>
    <row r="26" spans="2:8" s="9" customFormat="1" ht="15.75" customHeight="1" x14ac:dyDescent="0.25">
      <c r="B26" s="2"/>
      <c r="C26" s="46" t="s">
        <v>81</v>
      </c>
      <c r="D26" s="47"/>
      <c r="E26" s="48"/>
      <c r="F26" s="48"/>
      <c r="G26" s="48"/>
      <c r="H26" s="38">
        <f>H229</f>
        <v>1076.3000000000002</v>
      </c>
    </row>
    <row r="27" spans="2:8" ht="15.75" x14ac:dyDescent="0.2">
      <c r="B27" s="2"/>
      <c r="C27" s="46" t="s">
        <v>73</v>
      </c>
      <c r="D27" s="47"/>
      <c r="E27" s="48"/>
      <c r="F27" s="48"/>
      <c r="G27" s="48"/>
      <c r="H27" s="38">
        <f>H237</f>
        <v>1538.74</v>
      </c>
    </row>
    <row r="28" spans="2:8" ht="15.75" x14ac:dyDescent="0.2">
      <c r="B28" s="2"/>
      <c r="C28" s="46" t="s">
        <v>74</v>
      </c>
      <c r="D28" s="47"/>
      <c r="E28" s="48"/>
      <c r="F28" s="48"/>
      <c r="G28" s="48"/>
      <c r="H28" s="38">
        <f>H256</f>
        <v>1037.76</v>
      </c>
    </row>
    <row r="29" spans="2:8" s="9" customFormat="1" ht="15.75" customHeight="1" x14ac:dyDescent="0.25">
      <c r="B29" s="2"/>
      <c r="C29" s="46" t="s">
        <v>75</v>
      </c>
      <c r="D29" s="47"/>
      <c r="E29" s="48"/>
      <c r="F29" s="48"/>
      <c r="G29" s="48"/>
      <c r="H29" s="38">
        <f>H265</f>
        <v>27.4</v>
      </c>
    </row>
    <row r="30" spans="2:8" s="9" customFormat="1" ht="15.75" customHeight="1" x14ac:dyDescent="0.25">
      <c r="B30" s="2"/>
      <c r="C30" s="46" t="s">
        <v>76</v>
      </c>
      <c r="D30" s="47"/>
      <c r="E30" s="48"/>
      <c r="F30" s="48"/>
      <c r="G30" s="48"/>
      <c r="H30" s="38">
        <f>H288</f>
        <v>70</v>
      </c>
    </row>
    <row r="31" spans="2:8" ht="15.75" x14ac:dyDescent="0.2">
      <c r="B31" s="2"/>
      <c r="C31" s="8"/>
      <c r="D31" s="49"/>
      <c r="E31" s="4"/>
      <c r="F31" s="39"/>
      <c r="G31" s="39" t="s">
        <v>49</v>
      </c>
      <c r="H31" s="40">
        <f>SUBTOTAL(9,H26:H30)</f>
        <v>3750.2000000000003</v>
      </c>
    </row>
    <row r="32" spans="2:8" ht="15.75" x14ac:dyDescent="0.2">
      <c r="B32" s="2"/>
      <c r="H32" s="21"/>
    </row>
    <row r="33" spans="2:8" ht="15.75" x14ac:dyDescent="0.2">
      <c r="B33" s="2"/>
      <c r="C33" s="81" t="s">
        <v>281</v>
      </c>
      <c r="D33" s="82"/>
      <c r="E33" s="82"/>
      <c r="F33" s="82"/>
      <c r="G33" s="82"/>
      <c r="H33" s="20"/>
    </row>
    <row r="34" spans="2:8" ht="15.75" x14ac:dyDescent="0.2">
      <c r="B34" s="2"/>
      <c r="C34" s="46" t="s">
        <v>81</v>
      </c>
      <c r="D34" s="47"/>
      <c r="E34" s="48"/>
      <c r="F34" s="48"/>
      <c r="G34" s="48"/>
      <c r="H34" s="38">
        <f>H300</f>
        <v>174.08</v>
      </c>
    </row>
    <row r="35" spans="2:8" ht="15.75" x14ac:dyDescent="0.2">
      <c r="B35" s="2"/>
      <c r="C35" s="46" t="s">
        <v>153</v>
      </c>
      <c r="D35" s="47"/>
      <c r="E35" s="48"/>
      <c r="F35" s="48"/>
      <c r="G35" s="48"/>
      <c r="H35" s="38">
        <f>H315</f>
        <v>190.56</v>
      </c>
    </row>
    <row r="36" spans="2:8" ht="15.75" x14ac:dyDescent="0.2">
      <c r="B36" s="2"/>
      <c r="C36" s="46" t="s">
        <v>154</v>
      </c>
      <c r="D36" s="47"/>
      <c r="E36" s="48"/>
      <c r="F36" s="48"/>
      <c r="G36" s="48"/>
      <c r="H36" s="38">
        <f>H318</f>
        <v>1.17</v>
      </c>
    </row>
    <row r="37" spans="2:8" s="9" customFormat="1" ht="15.75" customHeight="1" x14ac:dyDescent="0.25">
      <c r="B37" s="2"/>
      <c r="C37" s="46" t="s">
        <v>327</v>
      </c>
      <c r="D37" s="47"/>
      <c r="E37" s="48"/>
      <c r="F37" s="48"/>
      <c r="G37" s="48"/>
      <c r="H37" s="38">
        <f>H339</f>
        <v>189</v>
      </c>
    </row>
    <row r="38" spans="2:8" ht="15.75" x14ac:dyDescent="0.2">
      <c r="B38" s="2"/>
      <c r="C38" s="8"/>
      <c r="D38" s="49"/>
      <c r="E38" s="4"/>
      <c r="F38" s="39"/>
      <c r="G38" s="39" t="s">
        <v>50</v>
      </c>
      <c r="H38" s="40">
        <f>SUM(H34:H37)</f>
        <v>554.80999999999995</v>
      </c>
    </row>
    <row r="39" spans="2:8" ht="15.75" x14ac:dyDescent="0.2">
      <c r="B39" s="2"/>
      <c r="H39" s="21"/>
    </row>
    <row r="40" spans="2:8" ht="15.75" x14ac:dyDescent="0.2">
      <c r="B40" s="2"/>
      <c r="C40" s="81" t="s">
        <v>345</v>
      </c>
      <c r="D40" s="82"/>
      <c r="E40" s="82"/>
      <c r="F40" s="82"/>
      <c r="G40" s="82"/>
      <c r="H40" s="20"/>
    </row>
    <row r="41" spans="2:8" ht="15.75" x14ac:dyDescent="0.2">
      <c r="B41" s="2"/>
      <c r="C41" s="46" t="s">
        <v>81</v>
      </c>
      <c r="D41" s="47"/>
      <c r="E41" s="48"/>
      <c r="F41" s="48"/>
      <c r="G41" s="48"/>
      <c r="H41" s="38">
        <f>H354</f>
        <v>209.95000000000002</v>
      </c>
    </row>
    <row r="42" spans="2:8" ht="15.75" x14ac:dyDescent="0.2">
      <c r="B42" s="2"/>
      <c r="C42" s="46" t="s">
        <v>73</v>
      </c>
      <c r="D42" s="47"/>
      <c r="E42" s="48"/>
      <c r="F42" s="48"/>
      <c r="G42" s="48"/>
      <c r="H42" s="38">
        <f>H359</f>
        <v>57.59</v>
      </c>
    </row>
    <row r="43" spans="2:8" ht="15.75" x14ac:dyDescent="0.2">
      <c r="B43" s="2"/>
      <c r="C43" s="46" t="s">
        <v>74</v>
      </c>
      <c r="D43" s="47"/>
      <c r="E43" s="48"/>
      <c r="F43" s="48"/>
      <c r="G43" s="48"/>
      <c r="H43" s="38">
        <f>H366</f>
        <v>83.61999999999999</v>
      </c>
    </row>
    <row r="44" spans="2:8" ht="15.75" x14ac:dyDescent="0.2">
      <c r="B44" s="2"/>
      <c r="C44" s="46" t="s">
        <v>327</v>
      </c>
      <c r="D44" s="47"/>
      <c r="E44" s="48"/>
      <c r="F44" s="48"/>
      <c r="G44" s="48"/>
      <c r="H44" s="38">
        <f>H373</f>
        <v>21</v>
      </c>
    </row>
    <row r="45" spans="2:8" ht="15.75" x14ac:dyDescent="0.2">
      <c r="B45" s="2"/>
      <c r="C45" s="8"/>
      <c r="D45" s="49"/>
      <c r="E45" s="4"/>
      <c r="F45" s="39"/>
      <c r="G45" s="39" t="s">
        <v>61</v>
      </c>
      <c r="H45" s="40">
        <f>SUBTOTAL(9,H41:H44)</f>
        <v>372.16</v>
      </c>
    </row>
    <row r="46" spans="2:8" ht="15.75" x14ac:dyDescent="0.2">
      <c r="B46" s="2"/>
      <c r="H46" s="21"/>
    </row>
    <row r="47" spans="2:8" ht="15.75" x14ac:dyDescent="0.2">
      <c r="B47" s="2"/>
      <c r="C47" s="81" t="s">
        <v>347</v>
      </c>
      <c r="D47" s="82"/>
      <c r="E47" s="82"/>
      <c r="F47" s="82"/>
      <c r="G47" s="82"/>
      <c r="H47" s="20"/>
    </row>
    <row r="48" spans="2:8" ht="15.75" x14ac:dyDescent="0.2">
      <c r="B48" s="2"/>
      <c r="C48" s="46" t="s">
        <v>81</v>
      </c>
      <c r="D48" s="47"/>
      <c r="E48" s="48"/>
      <c r="F48" s="48"/>
      <c r="G48" s="48"/>
      <c r="H48" s="38">
        <f>H382</f>
        <v>67.94</v>
      </c>
    </row>
    <row r="49" spans="2:8" ht="15.75" x14ac:dyDescent="0.2">
      <c r="B49" s="2"/>
      <c r="C49" s="46" t="s">
        <v>73</v>
      </c>
      <c r="D49" s="47"/>
      <c r="E49" s="48"/>
      <c r="F49" s="48"/>
      <c r="G49" s="48"/>
      <c r="H49" s="38">
        <f>H387</f>
        <v>29.21</v>
      </c>
    </row>
    <row r="50" spans="2:8" ht="15.75" x14ac:dyDescent="0.2">
      <c r="B50" s="2"/>
      <c r="C50" s="46" t="s">
        <v>74</v>
      </c>
      <c r="D50" s="47"/>
      <c r="E50" s="48"/>
      <c r="F50" s="48"/>
      <c r="G50" s="48"/>
      <c r="H50" s="38">
        <f>H393</f>
        <v>15.63</v>
      </c>
    </row>
    <row r="51" spans="2:8" ht="15.75" x14ac:dyDescent="0.2">
      <c r="B51" s="2"/>
      <c r="C51" s="46" t="s">
        <v>327</v>
      </c>
      <c r="D51" s="47"/>
      <c r="E51" s="48"/>
      <c r="F51" s="48"/>
      <c r="G51" s="48"/>
      <c r="H51" s="38">
        <f>H397</f>
        <v>2</v>
      </c>
    </row>
    <row r="52" spans="2:8" ht="15.75" x14ac:dyDescent="0.2">
      <c r="B52" s="2"/>
      <c r="C52" s="8"/>
      <c r="D52" s="49"/>
      <c r="E52" s="4"/>
      <c r="F52" s="39"/>
      <c r="G52" s="39" t="s">
        <v>62</v>
      </c>
      <c r="H52" s="40">
        <f>SUBTOTAL(9,H48:H51)</f>
        <v>114.78</v>
      </c>
    </row>
    <row r="53" spans="2:8" ht="15.75" x14ac:dyDescent="0.2">
      <c r="B53" s="2"/>
      <c r="H53" s="21"/>
    </row>
    <row r="54" spans="2:8" ht="15.75" x14ac:dyDescent="0.2">
      <c r="B54" s="2"/>
      <c r="C54" s="81" t="s">
        <v>361</v>
      </c>
      <c r="D54" s="82"/>
      <c r="E54" s="82"/>
      <c r="F54" s="82"/>
      <c r="G54" s="82"/>
      <c r="H54" s="20"/>
    </row>
    <row r="55" spans="2:8" s="9" customFormat="1" ht="15.75" customHeight="1" x14ac:dyDescent="0.25">
      <c r="B55" s="2"/>
      <c r="C55" s="46" t="s">
        <v>81</v>
      </c>
      <c r="D55" s="47"/>
      <c r="E55" s="48"/>
      <c r="F55" s="48"/>
      <c r="G55" s="48"/>
      <c r="H55" s="38">
        <f>H412</f>
        <v>1168.24</v>
      </c>
    </row>
    <row r="56" spans="2:8" ht="15.75" x14ac:dyDescent="0.2">
      <c r="B56" s="2"/>
      <c r="C56" s="46" t="s">
        <v>153</v>
      </c>
      <c r="D56" s="47"/>
      <c r="E56" s="48"/>
      <c r="F56" s="48"/>
      <c r="G56" s="48"/>
      <c r="H56" s="38">
        <f>H422</f>
        <v>820.56999999999982</v>
      </c>
    </row>
    <row r="57" spans="2:8" ht="15.75" x14ac:dyDescent="0.2">
      <c r="B57" s="2"/>
      <c r="C57" s="8"/>
      <c r="D57" s="49"/>
      <c r="E57" s="4"/>
      <c r="F57" s="39"/>
      <c r="G57" s="39" t="s">
        <v>160</v>
      </c>
      <c r="H57" s="40">
        <f>SUM(H55:H56)</f>
        <v>1988.81</v>
      </c>
    </row>
    <row r="58" spans="2:8" ht="15.75" x14ac:dyDescent="0.2">
      <c r="B58" s="2"/>
      <c r="H58" s="21"/>
    </row>
    <row r="59" spans="2:8" ht="15.75" x14ac:dyDescent="0.2">
      <c r="B59" s="2"/>
      <c r="C59" s="81" t="s">
        <v>362</v>
      </c>
      <c r="D59" s="82"/>
      <c r="E59" s="82"/>
      <c r="F59" s="82"/>
      <c r="G59" s="82"/>
      <c r="H59" s="20"/>
    </row>
    <row r="60" spans="2:8" ht="15.75" x14ac:dyDescent="0.2">
      <c r="B60" s="2"/>
      <c r="C60" s="46" t="s">
        <v>81</v>
      </c>
      <c r="D60" s="47"/>
      <c r="E60" s="48"/>
      <c r="F60" s="48"/>
      <c r="G60" s="48"/>
      <c r="H60" s="38">
        <f>H439</f>
        <v>26447.419999999991</v>
      </c>
    </row>
    <row r="61" spans="2:8" ht="15.75" x14ac:dyDescent="0.2">
      <c r="B61" s="2"/>
      <c r="C61" s="46" t="s">
        <v>153</v>
      </c>
      <c r="D61" s="47"/>
      <c r="E61" s="48"/>
      <c r="F61" s="48"/>
      <c r="G61" s="48"/>
      <c r="H61" s="38">
        <f>H447</f>
        <v>1298.4000000000001</v>
      </c>
    </row>
    <row r="62" spans="2:8" ht="15.75" x14ac:dyDescent="0.2">
      <c r="B62" s="2"/>
      <c r="C62" s="46" t="s">
        <v>154</v>
      </c>
      <c r="D62" s="47"/>
      <c r="E62" s="48"/>
      <c r="F62" s="48"/>
      <c r="G62" s="48"/>
      <c r="H62" s="38">
        <f>H452</f>
        <v>157</v>
      </c>
    </row>
    <row r="63" spans="2:8" ht="15.75" x14ac:dyDescent="0.2">
      <c r="B63" s="2"/>
      <c r="C63" s="46" t="s">
        <v>327</v>
      </c>
      <c r="D63" s="47"/>
      <c r="E63" s="48"/>
      <c r="F63" s="48"/>
      <c r="G63" s="48"/>
      <c r="H63" s="38">
        <f>H455</f>
        <v>92.5</v>
      </c>
    </row>
    <row r="64" spans="2:8" ht="15.75" x14ac:dyDescent="0.2">
      <c r="B64" s="2"/>
      <c r="C64" s="8"/>
      <c r="D64" s="49"/>
      <c r="E64" s="4"/>
      <c r="F64" s="39"/>
      <c r="G64" s="39" t="s">
        <v>363</v>
      </c>
      <c r="H64" s="40">
        <f>SUM(H60:H63)</f>
        <v>27995.319999999992</v>
      </c>
    </row>
    <row r="65" spans="2:10" ht="15.75" x14ac:dyDescent="0.2">
      <c r="B65" s="2"/>
      <c r="H65" s="21"/>
    </row>
    <row r="66" spans="2:10" ht="15.75" x14ac:dyDescent="0.2">
      <c r="B66" s="2"/>
      <c r="C66" s="81" t="s">
        <v>365</v>
      </c>
      <c r="D66" s="82"/>
      <c r="E66" s="82"/>
      <c r="F66" s="82"/>
      <c r="G66" s="82"/>
      <c r="H66" s="20"/>
    </row>
    <row r="67" spans="2:10" ht="15.75" x14ac:dyDescent="0.2">
      <c r="B67" s="2"/>
      <c r="C67" s="46" t="s">
        <v>81</v>
      </c>
      <c r="D67" s="47"/>
      <c r="E67" s="48"/>
      <c r="F67" s="48"/>
      <c r="G67" s="48"/>
      <c r="H67" s="38">
        <f>H473</f>
        <v>532.56000000000006</v>
      </c>
    </row>
    <row r="68" spans="2:10" ht="15.75" x14ac:dyDescent="0.2">
      <c r="B68" s="2"/>
      <c r="C68" s="46" t="s">
        <v>153</v>
      </c>
      <c r="D68" s="47"/>
      <c r="E68" s="48"/>
      <c r="F68" s="48"/>
      <c r="G68" s="48"/>
      <c r="H68" s="38">
        <f>H483</f>
        <v>355.63</v>
      </c>
    </row>
    <row r="69" spans="2:10" ht="15.75" x14ac:dyDescent="0.2">
      <c r="B69" s="2"/>
      <c r="C69" s="46" t="s">
        <v>154</v>
      </c>
      <c r="D69" s="47"/>
      <c r="E69" s="48"/>
      <c r="F69" s="48"/>
      <c r="G69" s="48"/>
      <c r="H69" s="38">
        <f>H487</f>
        <v>58.58</v>
      </c>
    </row>
    <row r="70" spans="2:10" ht="15.75" x14ac:dyDescent="0.2">
      <c r="B70" s="2"/>
      <c r="C70" s="8"/>
      <c r="D70" s="49"/>
      <c r="E70" s="4"/>
      <c r="F70" s="39"/>
      <c r="G70" s="39" t="s">
        <v>364</v>
      </c>
      <c r="H70" s="40">
        <f>SUM(H67:H69)</f>
        <v>946.7700000000001</v>
      </c>
    </row>
    <row r="71" spans="2:10" ht="15.75" x14ac:dyDescent="0.2">
      <c r="B71" s="2"/>
      <c r="H71" s="21"/>
    </row>
    <row r="72" spans="2:10" ht="15.75" x14ac:dyDescent="0.2">
      <c r="B72" s="2"/>
      <c r="C72" s="81" t="s">
        <v>367</v>
      </c>
      <c r="D72" s="82"/>
      <c r="E72" s="82"/>
      <c r="F72" s="82"/>
      <c r="G72" s="82"/>
      <c r="H72" s="20"/>
    </row>
    <row r="73" spans="2:10" ht="15.75" x14ac:dyDescent="0.2">
      <c r="B73" s="2"/>
      <c r="C73" s="46" t="s">
        <v>424</v>
      </c>
      <c r="D73" s="47"/>
      <c r="E73" s="48"/>
      <c r="F73" s="48"/>
      <c r="G73" s="48"/>
      <c r="H73" s="38">
        <f>H512</f>
        <v>1127</v>
      </c>
    </row>
    <row r="74" spans="2:10" ht="15.75" x14ac:dyDescent="0.2">
      <c r="B74" s="2"/>
      <c r="C74" s="46" t="s">
        <v>425</v>
      </c>
      <c r="D74" s="47"/>
      <c r="E74" s="48"/>
      <c r="F74" s="48"/>
      <c r="G74" s="48"/>
      <c r="H74" s="38">
        <f>H522</f>
        <v>660</v>
      </c>
    </row>
    <row r="75" spans="2:10" ht="15.75" x14ac:dyDescent="0.2">
      <c r="B75" s="2"/>
      <c r="C75" s="8"/>
      <c r="D75" s="49"/>
      <c r="E75" s="4"/>
      <c r="F75" s="39"/>
      <c r="G75" s="39" t="s">
        <v>366</v>
      </c>
      <c r="H75" s="40">
        <f>SUM(H73:H74)</f>
        <v>1787</v>
      </c>
    </row>
    <row r="76" spans="2:10" ht="15.75" x14ac:dyDescent="0.2">
      <c r="B76" s="2"/>
      <c r="H76" s="21"/>
    </row>
    <row r="77" spans="2:10" ht="15.75" x14ac:dyDescent="0.2">
      <c r="B77" s="2"/>
      <c r="H77" s="21"/>
    </row>
    <row r="78" spans="2:10" ht="15.75" x14ac:dyDescent="0.2">
      <c r="B78" s="2"/>
      <c r="C78" s="41"/>
      <c r="D78" s="12"/>
      <c r="E78" s="42" t="s">
        <v>16</v>
      </c>
      <c r="F78" s="43"/>
      <c r="G78" s="43"/>
      <c r="H78" s="45">
        <f>H23+H31+H38+H45+H52+H57+H64+H70+H75</f>
        <v>52378.099999999991</v>
      </c>
      <c r="I78" s="9"/>
      <c r="J78" s="9"/>
    </row>
    <row r="79" spans="2:10" ht="15.75" x14ac:dyDescent="0.2">
      <c r="B79" s="2"/>
      <c r="C79" s="41"/>
      <c r="D79" s="12"/>
      <c r="E79" s="42" t="s">
        <v>1</v>
      </c>
      <c r="F79" s="44"/>
      <c r="G79" s="43"/>
      <c r="H79" s="45">
        <f>ROUND(H78*16%,2)</f>
        <v>8380.5</v>
      </c>
      <c r="I79" s="9"/>
      <c r="J79" s="9"/>
    </row>
    <row r="80" spans="2:10" ht="15.75" x14ac:dyDescent="0.2">
      <c r="B80" s="2"/>
      <c r="C80" s="41"/>
      <c r="D80" s="12"/>
      <c r="E80" s="42" t="s">
        <v>2</v>
      </c>
      <c r="F80" s="44"/>
      <c r="G80" s="43"/>
      <c r="H80" s="45">
        <f>SUM(H78:H79)</f>
        <v>60758.599999999991</v>
      </c>
      <c r="I80" s="9"/>
      <c r="J80" s="9"/>
    </row>
    <row r="81" spans="1:10" ht="15.75" x14ac:dyDescent="0.2">
      <c r="B81" s="2"/>
      <c r="C81" s="41"/>
      <c r="D81" s="12"/>
      <c r="E81" s="42"/>
      <c r="F81" s="80"/>
      <c r="G81" s="80"/>
      <c r="H81" s="45"/>
      <c r="I81" s="9"/>
      <c r="J81" s="9"/>
    </row>
    <row r="82" spans="1:10" ht="15.75" x14ac:dyDescent="0.2">
      <c r="B82" s="2"/>
      <c r="C82" s="41"/>
      <c r="D82" s="12"/>
      <c r="E82" s="42"/>
      <c r="F82" s="80"/>
      <c r="G82" s="80"/>
      <c r="H82" s="45"/>
      <c r="I82" s="9"/>
      <c r="J82" s="9"/>
    </row>
    <row r="83" spans="1:10" ht="15.75" x14ac:dyDescent="0.2">
      <c r="B83" s="10"/>
      <c r="C83" s="11"/>
      <c r="D83" s="11"/>
      <c r="E83" s="16"/>
      <c r="F83" s="19"/>
      <c r="G83" s="19"/>
      <c r="H83" s="21"/>
      <c r="I83" s="9"/>
      <c r="J83" s="9"/>
    </row>
    <row r="84" spans="1:10" ht="15.75" x14ac:dyDescent="0.2">
      <c r="B84" s="10"/>
      <c r="C84" s="11"/>
      <c r="D84" s="11"/>
      <c r="E84" s="16"/>
      <c r="F84" s="19"/>
      <c r="G84" s="19"/>
      <c r="H84" s="21"/>
      <c r="I84" s="9"/>
    </row>
    <row r="85" spans="1:10" ht="15.75" x14ac:dyDescent="0.2">
      <c r="B85" s="10"/>
      <c r="C85" s="11"/>
      <c r="D85" s="11"/>
      <c r="E85" s="16"/>
      <c r="F85" s="19"/>
      <c r="G85" s="19"/>
      <c r="H85" s="21"/>
      <c r="I85" s="9"/>
      <c r="J85" s="9"/>
    </row>
    <row r="86" spans="1:10" ht="15.75" x14ac:dyDescent="0.2">
      <c r="B86" s="10"/>
      <c r="C86" s="11"/>
      <c r="D86" s="11"/>
      <c r="E86" s="16"/>
      <c r="F86" s="19"/>
      <c r="G86" s="19"/>
      <c r="H86" s="21"/>
      <c r="I86" s="9"/>
      <c r="J86" s="71"/>
    </row>
    <row r="87" spans="1:10" ht="15.75" x14ac:dyDescent="0.2">
      <c r="B87" s="10"/>
      <c r="C87" s="11"/>
      <c r="D87" s="11"/>
      <c r="E87" s="16"/>
      <c r="F87" s="19"/>
      <c r="G87" s="19"/>
      <c r="H87" s="21"/>
      <c r="I87" s="9"/>
      <c r="J87" s="71"/>
    </row>
    <row r="88" spans="1:10" ht="15.75" x14ac:dyDescent="0.2">
      <c r="B88" s="10"/>
      <c r="C88" s="11"/>
      <c r="D88" s="11"/>
      <c r="E88" s="16"/>
      <c r="F88" s="19"/>
      <c r="G88" s="19"/>
      <c r="H88" s="21"/>
      <c r="I88" s="9"/>
      <c r="J88" s="9"/>
    </row>
    <row r="89" spans="1:10" ht="15.75" x14ac:dyDescent="0.2">
      <c r="B89" s="10"/>
      <c r="C89" s="11"/>
      <c r="D89" s="11"/>
      <c r="E89" s="16"/>
      <c r="F89" s="19"/>
      <c r="G89" s="19"/>
      <c r="H89" s="21"/>
      <c r="I89" s="9"/>
      <c r="J89" s="9"/>
    </row>
    <row r="90" spans="1:10" ht="16.5" thickBot="1" x14ac:dyDescent="0.25">
      <c r="B90" s="10"/>
      <c r="C90" s="11"/>
      <c r="D90" s="11"/>
      <c r="E90" s="16"/>
      <c r="F90" s="19"/>
      <c r="G90" s="19"/>
      <c r="H90" s="21"/>
      <c r="I90" s="9"/>
      <c r="J90" s="9"/>
    </row>
    <row r="91" spans="1:10" s="24" customFormat="1" ht="18" customHeight="1" thickTop="1" x14ac:dyDescent="0.25">
      <c r="A91" s="23"/>
      <c r="B91" s="83" t="s">
        <v>428</v>
      </c>
      <c r="C91" s="84"/>
      <c r="D91" s="84"/>
      <c r="E91" s="84"/>
      <c r="F91" s="84"/>
      <c r="G91" s="84"/>
      <c r="H91" s="85"/>
    </row>
    <row r="92" spans="1:10" s="104" customFormat="1" ht="18" customHeight="1" x14ac:dyDescent="0.25">
      <c r="A92" s="101"/>
      <c r="B92" s="102" t="s">
        <v>429</v>
      </c>
      <c r="C92" s="100"/>
      <c r="D92" s="100"/>
      <c r="E92" s="100"/>
      <c r="F92" s="100"/>
      <c r="G92" s="100"/>
      <c r="H92" s="103"/>
    </row>
    <row r="93" spans="1:10" s="24" customFormat="1" ht="15" x14ac:dyDescent="0.25">
      <c r="B93" s="25"/>
      <c r="C93" s="26"/>
      <c r="D93" s="27"/>
      <c r="E93" s="27"/>
      <c r="F93" s="28"/>
      <c r="G93" s="28"/>
      <c r="H93" s="29"/>
    </row>
    <row r="94" spans="1:10" s="24" customFormat="1" ht="27" customHeight="1" x14ac:dyDescent="0.25">
      <c r="B94" s="30"/>
      <c r="C94" s="26"/>
      <c r="D94" s="27"/>
      <c r="E94" s="27"/>
      <c r="F94" s="26"/>
      <c r="G94" s="26"/>
      <c r="H94" s="29"/>
    </row>
    <row r="95" spans="1:10" s="24" customFormat="1" ht="15.75" x14ac:dyDescent="0.25">
      <c r="B95" s="30"/>
      <c r="C95" s="26"/>
      <c r="D95" s="27"/>
      <c r="E95" s="27"/>
      <c r="F95" s="26"/>
      <c r="G95" s="26"/>
      <c r="H95" s="29"/>
    </row>
    <row r="96" spans="1:10" s="24" customFormat="1" ht="9" customHeight="1" x14ac:dyDescent="0.25">
      <c r="B96" s="30"/>
      <c r="C96" s="26"/>
      <c r="D96" s="31"/>
      <c r="E96" s="31"/>
      <c r="F96" s="31"/>
      <c r="G96" s="31"/>
      <c r="H96" s="32"/>
    </row>
    <row r="97" spans="2:8" s="24" customFormat="1" ht="23.25" x14ac:dyDescent="0.25">
      <c r="B97" s="69"/>
      <c r="C97" s="70"/>
      <c r="D97" s="70"/>
      <c r="E97" s="70"/>
      <c r="F97" s="70"/>
      <c r="G97" s="95"/>
      <c r="H97" s="96"/>
    </row>
    <row r="98" spans="2:8" s="24" customFormat="1" ht="24" thickBot="1" x14ac:dyDescent="0.3">
      <c r="B98" s="97"/>
      <c r="C98" s="98"/>
      <c r="D98" s="98"/>
      <c r="E98" s="98"/>
      <c r="F98" s="98"/>
      <c r="G98" s="98"/>
      <c r="H98" s="99"/>
    </row>
    <row r="99" spans="2:8" s="24" customFormat="1" ht="54" customHeight="1" thickTop="1" x14ac:dyDescent="0.25">
      <c r="B99" s="33" t="s">
        <v>6</v>
      </c>
      <c r="C99" s="86" t="str">
        <f>C9</f>
        <v>1era etapa: construcción de 2 aulas didácticas, núcleo de servicios sanitarios y dirección en estructura regional, obra exterior: construcción cisterna de 10,000 litros y red hidráulica, construcción fosa séptica, pozo de absorción y red sanitaria, construcción de plaza cívica, acceso principal, barda perimetral, muro de contención y red eléctrica exterior</v>
      </c>
      <c r="D99" s="86"/>
      <c r="E99" s="86"/>
      <c r="F99" s="86"/>
      <c r="G99" s="87"/>
      <c r="H99" s="88"/>
    </row>
    <row r="100" spans="2:8" s="24" customFormat="1" ht="27.95" customHeight="1" x14ac:dyDescent="0.25">
      <c r="B100" s="34" t="s">
        <v>7</v>
      </c>
      <c r="C100" s="89" t="str">
        <f>C10</f>
        <v>Jardin de Niños Nueva Creación Predio La Ballena</v>
      </c>
      <c r="D100" s="90"/>
      <c r="E100" s="90"/>
      <c r="F100" s="90"/>
      <c r="G100" s="90"/>
      <c r="H100" s="91"/>
    </row>
    <row r="101" spans="2:8" s="24" customFormat="1" ht="27.95" customHeight="1" x14ac:dyDescent="0.25">
      <c r="B101" s="34" t="s">
        <v>8</v>
      </c>
      <c r="C101" s="89" t="str">
        <f>C11</f>
        <v>San José del Cabo</v>
      </c>
      <c r="D101" s="90"/>
      <c r="E101" s="90"/>
      <c r="F101" s="90"/>
      <c r="G101" s="90"/>
      <c r="H101" s="91"/>
    </row>
    <row r="102" spans="2:8" s="24" customFormat="1" ht="22.9" customHeight="1" thickBot="1" x14ac:dyDescent="0.3">
      <c r="B102" s="35" t="s">
        <v>9</v>
      </c>
      <c r="C102" s="92" t="str">
        <f>C12</f>
        <v>Los Cabos, B.C.S.</v>
      </c>
      <c r="D102" s="93"/>
      <c r="E102" s="93"/>
      <c r="F102" s="93"/>
      <c r="G102" s="93"/>
      <c r="H102" s="94"/>
    </row>
    <row r="103" spans="2:8" s="24" customFormat="1" ht="32.450000000000003" customHeight="1" thickTop="1" thickBot="1" x14ac:dyDescent="0.3">
      <c r="B103" s="36" t="s">
        <v>10</v>
      </c>
      <c r="C103" s="37" t="s">
        <v>11</v>
      </c>
      <c r="D103" s="37" t="s">
        <v>12</v>
      </c>
      <c r="E103" s="37" t="s">
        <v>13</v>
      </c>
      <c r="F103" s="37" t="s">
        <v>15</v>
      </c>
      <c r="G103" s="37" t="s">
        <v>17</v>
      </c>
      <c r="H103" s="37" t="s">
        <v>14</v>
      </c>
    </row>
    <row r="104" spans="2:8" s="24" customFormat="1" ht="27.95" customHeight="1" thickTop="1" x14ac:dyDescent="0.25">
      <c r="B104" s="34"/>
      <c r="C104" s="60" t="str">
        <f>C16</f>
        <v>I.- Edificio 1A</v>
      </c>
      <c r="D104" s="61"/>
      <c r="E104" s="66"/>
      <c r="F104" s="61"/>
      <c r="G104" s="61"/>
      <c r="H104" s="62"/>
    </row>
    <row r="105" spans="2:8" s="6" customFormat="1" ht="15.75" x14ac:dyDescent="0.2">
      <c r="B105" s="50"/>
      <c r="C105" s="51" t="str">
        <f>C17</f>
        <v>01.- Preliminares</v>
      </c>
      <c r="D105" s="52"/>
      <c r="E105" s="52"/>
      <c r="F105" s="52"/>
      <c r="G105" s="52"/>
      <c r="H105" s="52"/>
    </row>
    <row r="106" spans="2:8" ht="28.5" x14ac:dyDescent="0.2">
      <c r="B106" s="67" t="s">
        <v>181</v>
      </c>
      <c r="C106" s="74" t="s">
        <v>182</v>
      </c>
      <c r="D106" s="72" t="s">
        <v>4</v>
      </c>
      <c r="E106" s="73">
        <v>3950</v>
      </c>
      <c r="F106" s="13">
        <v>1</v>
      </c>
      <c r="G106" s="58"/>
      <c r="H106" s="22">
        <f t="shared" ref="H106:H183" si="0">ROUND(E106*F106,2)</f>
        <v>3950</v>
      </c>
    </row>
    <row r="107" spans="2:8" ht="15.75" x14ac:dyDescent="0.2">
      <c r="B107" s="51"/>
      <c r="C107" s="53" t="s">
        <v>71</v>
      </c>
      <c r="D107" s="54"/>
      <c r="E107" s="54"/>
      <c r="F107" s="13">
        <v>1</v>
      </c>
      <c r="G107" s="54"/>
      <c r="H107" s="57">
        <f>SUM(H106:H106)</f>
        <v>3950</v>
      </c>
    </row>
    <row r="108" spans="2:8" s="6" customFormat="1" ht="15.75" x14ac:dyDescent="0.2">
      <c r="B108" s="50"/>
      <c r="C108" s="51" t="str">
        <f>C18</f>
        <v>02.- Cimentación</v>
      </c>
      <c r="D108" s="52"/>
      <c r="E108" s="52"/>
      <c r="F108" s="13">
        <v>1</v>
      </c>
      <c r="G108" s="52"/>
      <c r="H108" s="52"/>
    </row>
    <row r="109" spans="2:8" ht="57" x14ac:dyDescent="0.2">
      <c r="B109" s="67" t="s">
        <v>122</v>
      </c>
      <c r="C109" s="74" t="s">
        <v>67</v>
      </c>
      <c r="D109" s="72" t="s">
        <v>4</v>
      </c>
      <c r="E109" s="73">
        <v>159.25</v>
      </c>
      <c r="F109" s="13">
        <v>1</v>
      </c>
      <c r="G109" s="58"/>
      <c r="H109" s="75">
        <f t="shared" ref="H109:H128" si="1">ROUND(E109*F109,2)</f>
        <v>159.25</v>
      </c>
    </row>
    <row r="110" spans="2:8" ht="57" x14ac:dyDescent="0.2">
      <c r="B110" s="67" t="s">
        <v>183</v>
      </c>
      <c r="C110" s="74" t="s">
        <v>184</v>
      </c>
      <c r="D110" s="72" t="s">
        <v>21</v>
      </c>
      <c r="E110" s="73">
        <v>319.27500000000003</v>
      </c>
      <c r="F110" s="13">
        <v>1</v>
      </c>
      <c r="G110" s="58"/>
      <c r="H110" s="75">
        <f t="shared" si="1"/>
        <v>319.27999999999997</v>
      </c>
    </row>
    <row r="111" spans="2:8" ht="71.25" x14ac:dyDescent="0.2">
      <c r="B111" s="67" t="s">
        <v>137</v>
      </c>
      <c r="C111" s="74" t="s">
        <v>46</v>
      </c>
      <c r="D111" s="72" t="s">
        <v>21</v>
      </c>
      <c r="E111" s="73">
        <v>255.42000000000002</v>
      </c>
      <c r="F111" s="13">
        <v>1</v>
      </c>
      <c r="G111" s="58"/>
      <c r="H111" s="75">
        <f t="shared" si="1"/>
        <v>255.42</v>
      </c>
    </row>
    <row r="112" spans="2:8" ht="42.75" x14ac:dyDescent="0.2">
      <c r="B112" s="67" t="s">
        <v>123</v>
      </c>
      <c r="C112" s="74" t="s">
        <v>22</v>
      </c>
      <c r="D112" s="72" t="s">
        <v>21</v>
      </c>
      <c r="E112" s="73">
        <v>383.13000000000005</v>
      </c>
      <c r="F112" s="13">
        <v>1</v>
      </c>
      <c r="G112" s="58"/>
      <c r="H112" s="75">
        <f t="shared" si="1"/>
        <v>383.13</v>
      </c>
    </row>
    <row r="113" spans="2:8" ht="57" x14ac:dyDescent="0.2">
      <c r="B113" s="67" t="s">
        <v>124</v>
      </c>
      <c r="C113" s="74" t="s">
        <v>125</v>
      </c>
      <c r="D113" s="72" t="s">
        <v>4</v>
      </c>
      <c r="E113" s="73">
        <v>89.139999999999986</v>
      </c>
      <c r="F113" s="13">
        <v>1</v>
      </c>
      <c r="G113" s="58"/>
      <c r="H113" s="75">
        <f t="shared" si="1"/>
        <v>89.14</v>
      </c>
    </row>
    <row r="114" spans="2:8" ht="57" x14ac:dyDescent="0.2">
      <c r="B114" s="67" t="s">
        <v>185</v>
      </c>
      <c r="C114" s="74" t="s">
        <v>186</v>
      </c>
      <c r="D114" s="72" t="s">
        <v>20</v>
      </c>
      <c r="E114" s="73">
        <v>108.9</v>
      </c>
      <c r="F114" s="13">
        <v>1</v>
      </c>
      <c r="G114" s="58"/>
      <c r="H114" s="75">
        <f t="shared" si="1"/>
        <v>108.9</v>
      </c>
    </row>
    <row r="115" spans="2:8" ht="57" x14ac:dyDescent="0.2">
      <c r="B115" s="67" t="s">
        <v>126</v>
      </c>
      <c r="C115" s="74" t="s">
        <v>25</v>
      </c>
      <c r="D115" s="72" t="s">
        <v>20</v>
      </c>
      <c r="E115" s="73">
        <v>544.24159999999995</v>
      </c>
      <c r="F115" s="13">
        <v>1</v>
      </c>
      <c r="G115" s="58"/>
      <c r="H115" s="75">
        <f t="shared" si="1"/>
        <v>544.24</v>
      </c>
    </row>
    <row r="116" spans="2:8" ht="57" x14ac:dyDescent="0.2">
      <c r="B116" s="67" t="s">
        <v>127</v>
      </c>
      <c r="C116" s="74" t="s">
        <v>53</v>
      </c>
      <c r="D116" s="72" t="s">
        <v>20</v>
      </c>
      <c r="E116" s="73">
        <v>158.59800000000001</v>
      </c>
      <c r="F116" s="13">
        <v>1</v>
      </c>
      <c r="G116" s="58"/>
      <c r="H116" s="75">
        <f t="shared" si="1"/>
        <v>158.6</v>
      </c>
    </row>
    <row r="117" spans="2:8" ht="57" x14ac:dyDescent="0.2">
      <c r="B117" s="67" t="s">
        <v>128</v>
      </c>
      <c r="C117" s="74" t="s">
        <v>24</v>
      </c>
      <c r="D117" s="72" t="s">
        <v>4</v>
      </c>
      <c r="E117" s="73">
        <v>54.64500000000001</v>
      </c>
      <c r="F117" s="13">
        <v>1</v>
      </c>
      <c r="G117" s="58"/>
      <c r="H117" s="75">
        <f t="shared" si="1"/>
        <v>54.65</v>
      </c>
    </row>
    <row r="118" spans="2:8" ht="71.25" x14ac:dyDescent="0.2">
      <c r="B118" s="67" t="s">
        <v>129</v>
      </c>
      <c r="C118" s="74" t="s">
        <v>130</v>
      </c>
      <c r="D118" s="72" t="s">
        <v>21</v>
      </c>
      <c r="E118" s="73">
        <v>13.635150000000001</v>
      </c>
      <c r="F118" s="13">
        <v>1</v>
      </c>
      <c r="G118" s="58"/>
      <c r="H118" s="75">
        <f t="shared" si="1"/>
        <v>13.64</v>
      </c>
    </row>
    <row r="119" spans="2:8" ht="42.75" x14ac:dyDescent="0.2">
      <c r="B119" s="67" t="s">
        <v>131</v>
      </c>
      <c r="C119" s="74" t="s">
        <v>68</v>
      </c>
      <c r="D119" s="72" t="s">
        <v>4</v>
      </c>
      <c r="E119" s="73">
        <v>31.252000000000006</v>
      </c>
      <c r="F119" s="13">
        <v>1</v>
      </c>
      <c r="G119" s="58"/>
      <c r="H119" s="75">
        <f t="shared" si="1"/>
        <v>31.25</v>
      </c>
    </row>
    <row r="120" spans="2:8" ht="57" x14ac:dyDescent="0.2">
      <c r="B120" s="67" t="s">
        <v>132</v>
      </c>
      <c r="C120" s="74" t="s">
        <v>133</v>
      </c>
      <c r="D120" s="72" t="s">
        <v>4</v>
      </c>
      <c r="E120" s="73">
        <v>13.8775</v>
      </c>
      <c r="F120" s="13">
        <v>1</v>
      </c>
      <c r="G120" s="58"/>
      <c r="H120" s="75">
        <f t="shared" si="1"/>
        <v>13.88</v>
      </c>
    </row>
    <row r="121" spans="2:8" ht="57" x14ac:dyDescent="0.2">
      <c r="B121" s="67" t="s">
        <v>187</v>
      </c>
      <c r="C121" s="74" t="s">
        <v>188</v>
      </c>
      <c r="D121" s="72" t="s">
        <v>4</v>
      </c>
      <c r="E121" s="73">
        <v>25.9025</v>
      </c>
      <c r="F121" s="13">
        <v>1</v>
      </c>
      <c r="G121" s="58"/>
      <c r="H121" s="75">
        <f t="shared" si="1"/>
        <v>25.9</v>
      </c>
    </row>
    <row r="122" spans="2:8" ht="42.75" x14ac:dyDescent="0.2">
      <c r="B122" s="67" t="s">
        <v>134</v>
      </c>
      <c r="C122" s="74" t="s">
        <v>45</v>
      </c>
      <c r="D122" s="72" t="s">
        <v>5</v>
      </c>
      <c r="E122" s="73">
        <v>34.799999999999997</v>
      </c>
      <c r="F122" s="13">
        <v>1</v>
      </c>
      <c r="G122" s="58"/>
      <c r="H122" s="75">
        <f t="shared" si="1"/>
        <v>34.799999999999997</v>
      </c>
    </row>
    <row r="123" spans="2:8" ht="42.75" x14ac:dyDescent="0.2">
      <c r="B123" s="67" t="s">
        <v>189</v>
      </c>
      <c r="C123" s="74" t="s">
        <v>190</v>
      </c>
      <c r="D123" s="72" t="s">
        <v>5</v>
      </c>
      <c r="E123" s="73">
        <v>30</v>
      </c>
      <c r="F123" s="13">
        <v>1</v>
      </c>
      <c r="G123" s="58"/>
      <c r="H123" s="75">
        <f t="shared" si="1"/>
        <v>30</v>
      </c>
    </row>
    <row r="124" spans="2:8" ht="99.75" x14ac:dyDescent="0.2">
      <c r="B124" s="67" t="s">
        <v>191</v>
      </c>
      <c r="C124" s="74" t="s">
        <v>192</v>
      </c>
      <c r="D124" s="72" t="s">
        <v>5</v>
      </c>
      <c r="E124" s="73">
        <v>67.03</v>
      </c>
      <c r="F124" s="13">
        <v>1</v>
      </c>
      <c r="G124" s="58"/>
      <c r="H124" s="75">
        <f t="shared" si="1"/>
        <v>67.03</v>
      </c>
    </row>
    <row r="125" spans="2:8" ht="99.75" x14ac:dyDescent="0.2">
      <c r="B125" s="67" t="s">
        <v>193</v>
      </c>
      <c r="C125" s="74" t="s">
        <v>194</v>
      </c>
      <c r="D125" s="72" t="s">
        <v>5</v>
      </c>
      <c r="E125" s="73">
        <v>39.849999999999994</v>
      </c>
      <c r="F125" s="13">
        <v>1</v>
      </c>
      <c r="G125" s="58"/>
      <c r="H125" s="75">
        <f t="shared" si="1"/>
        <v>39.85</v>
      </c>
    </row>
    <row r="126" spans="2:8" ht="42.75" x14ac:dyDescent="0.2">
      <c r="B126" s="67" t="s">
        <v>135</v>
      </c>
      <c r="C126" s="74" t="s">
        <v>64</v>
      </c>
      <c r="D126" s="72" t="s">
        <v>4</v>
      </c>
      <c r="E126" s="73">
        <v>248.58050000000003</v>
      </c>
      <c r="F126" s="13">
        <v>1</v>
      </c>
      <c r="G126" s="58"/>
      <c r="H126" s="75">
        <f t="shared" si="1"/>
        <v>248.58</v>
      </c>
    </row>
    <row r="127" spans="2:8" ht="71.25" x14ac:dyDescent="0.2">
      <c r="B127" s="67" t="s">
        <v>136</v>
      </c>
      <c r="C127" s="74" t="s">
        <v>23</v>
      </c>
      <c r="D127" s="72" t="s">
        <v>21</v>
      </c>
      <c r="E127" s="73">
        <v>189.34655000000001</v>
      </c>
      <c r="F127" s="13">
        <v>1</v>
      </c>
      <c r="G127" s="58"/>
      <c r="H127" s="75">
        <f t="shared" si="1"/>
        <v>189.35</v>
      </c>
    </row>
    <row r="128" spans="2:8" ht="42.75" x14ac:dyDescent="0.2">
      <c r="B128" s="67" t="s">
        <v>138</v>
      </c>
      <c r="C128" s="74" t="s">
        <v>63</v>
      </c>
      <c r="D128" s="72" t="s">
        <v>21</v>
      </c>
      <c r="E128" s="73">
        <v>171</v>
      </c>
      <c r="F128" s="13">
        <v>1</v>
      </c>
      <c r="G128" s="58"/>
      <c r="H128" s="75">
        <f t="shared" si="1"/>
        <v>171</v>
      </c>
    </row>
    <row r="129" spans="2:8" ht="15.75" x14ac:dyDescent="0.2">
      <c r="B129" s="51"/>
      <c r="C129" s="53" t="s">
        <v>60</v>
      </c>
      <c r="D129" s="54"/>
      <c r="E129" s="54"/>
      <c r="F129" s="13">
        <v>1</v>
      </c>
      <c r="G129" s="54"/>
      <c r="H129" s="57">
        <f>SUM(H109:H128)</f>
        <v>2937.8900000000003</v>
      </c>
    </row>
    <row r="130" spans="2:8" ht="15.75" x14ac:dyDescent="0.2">
      <c r="B130" s="51"/>
      <c r="C130" s="53"/>
      <c r="D130" s="54"/>
      <c r="E130" s="54"/>
      <c r="F130" s="13">
        <v>1</v>
      </c>
      <c r="G130" s="54"/>
      <c r="H130" s="57"/>
    </row>
    <row r="131" spans="2:8" s="6" customFormat="1" ht="15.75" x14ac:dyDescent="0.2">
      <c r="B131" s="50"/>
      <c r="C131" s="51" t="str">
        <f>C19</f>
        <v>03.- Estructura</v>
      </c>
      <c r="D131" s="52"/>
      <c r="E131" s="52"/>
      <c r="F131" s="13">
        <v>1</v>
      </c>
      <c r="G131" s="52"/>
      <c r="H131" s="52"/>
    </row>
    <row r="132" spans="2:8" ht="28.5" x14ac:dyDescent="0.2">
      <c r="B132" s="67" t="s">
        <v>87</v>
      </c>
      <c r="C132" s="74" t="s">
        <v>27</v>
      </c>
      <c r="D132" s="72" t="s">
        <v>4</v>
      </c>
      <c r="E132" s="73">
        <v>98.414000000000001</v>
      </c>
      <c r="F132" s="13">
        <v>1</v>
      </c>
      <c r="G132" s="58"/>
      <c r="H132" s="22">
        <f t="shared" si="0"/>
        <v>98.41</v>
      </c>
    </row>
    <row r="133" spans="2:8" ht="28.5" x14ac:dyDescent="0.2">
      <c r="B133" s="67" t="s">
        <v>88</v>
      </c>
      <c r="C133" s="74" t="s">
        <v>26</v>
      </c>
      <c r="D133" s="72" t="s">
        <v>4</v>
      </c>
      <c r="E133" s="73">
        <v>219.56799999999998</v>
      </c>
      <c r="F133" s="13">
        <v>1</v>
      </c>
      <c r="G133" s="58"/>
      <c r="H133" s="22">
        <f t="shared" si="0"/>
        <v>219.57</v>
      </c>
    </row>
    <row r="134" spans="2:8" ht="57" x14ac:dyDescent="0.2">
      <c r="B134" s="67" t="s">
        <v>195</v>
      </c>
      <c r="C134" s="74" t="s">
        <v>196</v>
      </c>
      <c r="D134" s="72" t="s">
        <v>20</v>
      </c>
      <c r="E134" s="73">
        <v>10.86525</v>
      </c>
      <c r="F134" s="13">
        <v>1</v>
      </c>
      <c r="G134" s="58"/>
      <c r="H134" s="22">
        <f t="shared" si="0"/>
        <v>10.87</v>
      </c>
    </row>
    <row r="135" spans="2:8" ht="42.75" x14ac:dyDescent="0.2">
      <c r="B135" s="67" t="s">
        <v>89</v>
      </c>
      <c r="C135" s="74" t="s">
        <v>28</v>
      </c>
      <c r="D135" s="72" t="s">
        <v>20</v>
      </c>
      <c r="E135" s="73">
        <v>3784.6592000000001</v>
      </c>
      <c r="F135" s="13">
        <v>1</v>
      </c>
      <c r="G135" s="58"/>
      <c r="H135" s="22">
        <f t="shared" si="0"/>
        <v>3784.66</v>
      </c>
    </row>
    <row r="136" spans="2:8" ht="42.75" x14ac:dyDescent="0.2">
      <c r="B136" s="67" t="s">
        <v>90</v>
      </c>
      <c r="C136" s="74" t="s">
        <v>43</v>
      </c>
      <c r="D136" s="72" t="s">
        <v>20</v>
      </c>
      <c r="E136" s="73">
        <v>445.58910000000003</v>
      </c>
      <c r="F136" s="13">
        <v>1</v>
      </c>
      <c r="G136" s="58"/>
      <c r="H136" s="22">
        <f t="shared" si="0"/>
        <v>445.59</v>
      </c>
    </row>
    <row r="137" spans="2:8" ht="42.75" x14ac:dyDescent="0.2">
      <c r="B137" s="67" t="s">
        <v>91</v>
      </c>
      <c r="C137" s="74" t="s">
        <v>54</v>
      </c>
      <c r="D137" s="72" t="s">
        <v>20</v>
      </c>
      <c r="E137" s="73">
        <v>149.57500000000002</v>
      </c>
      <c r="F137" s="13">
        <v>1</v>
      </c>
      <c r="G137" s="58"/>
      <c r="H137" s="22">
        <f t="shared" si="0"/>
        <v>149.58000000000001</v>
      </c>
    </row>
    <row r="138" spans="2:8" ht="85.5" x14ac:dyDescent="0.2">
      <c r="B138" s="67" t="s">
        <v>92</v>
      </c>
      <c r="C138" s="74" t="s">
        <v>93</v>
      </c>
      <c r="D138" s="72" t="s">
        <v>21</v>
      </c>
      <c r="E138" s="73">
        <v>37.136420000000001</v>
      </c>
      <c r="F138" s="13">
        <v>1</v>
      </c>
      <c r="G138" s="58"/>
      <c r="H138" s="22">
        <f t="shared" ref="H138" si="2">ROUND(E138*F138,2)</f>
        <v>37.14</v>
      </c>
    </row>
    <row r="139" spans="2:8" ht="15.75" x14ac:dyDescent="0.2">
      <c r="B139" s="51"/>
      <c r="C139" s="53" t="s">
        <v>29</v>
      </c>
      <c r="D139" s="54"/>
      <c r="E139" s="54"/>
      <c r="F139" s="13">
        <v>1</v>
      </c>
      <c r="G139" s="54"/>
      <c r="H139" s="57">
        <f>SUM(H132:H138)</f>
        <v>4745.8200000000006</v>
      </c>
    </row>
    <row r="140" spans="2:8" s="6" customFormat="1" ht="15.75" x14ac:dyDescent="0.2">
      <c r="B140" s="50"/>
      <c r="C140" s="51" t="str">
        <f>C20</f>
        <v>04.- Albañilería y acabados</v>
      </c>
      <c r="D140" s="52"/>
      <c r="E140" s="52"/>
      <c r="F140" s="13">
        <v>1</v>
      </c>
      <c r="G140" s="52"/>
      <c r="H140" s="52"/>
    </row>
    <row r="141" spans="2:8" ht="99.75" x14ac:dyDescent="0.2">
      <c r="B141" s="67" t="s">
        <v>94</v>
      </c>
      <c r="C141" s="74" t="s">
        <v>95</v>
      </c>
      <c r="D141" s="72" t="s">
        <v>5</v>
      </c>
      <c r="E141" s="73">
        <v>50</v>
      </c>
      <c r="F141" s="13">
        <v>1</v>
      </c>
      <c r="G141" s="58"/>
      <c r="H141" s="22">
        <f t="shared" si="0"/>
        <v>50</v>
      </c>
    </row>
    <row r="142" spans="2:8" ht="114" x14ac:dyDescent="0.2">
      <c r="B142" s="67" t="s">
        <v>197</v>
      </c>
      <c r="C142" s="74" t="s">
        <v>198</v>
      </c>
      <c r="D142" s="72" t="s">
        <v>5</v>
      </c>
      <c r="E142" s="73">
        <v>115.69999999999999</v>
      </c>
      <c r="F142" s="13">
        <v>1</v>
      </c>
      <c r="G142" s="58"/>
      <c r="H142" s="22">
        <f t="shared" si="0"/>
        <v>115.7</v>
      </c>
    </row>
    <row r="143" spans="2:8" ht="99.75" x14ac:dyDescent="0.2">
      <c r="B143" s="67" t="s">
        <v>199</v>
      </c>
      <c r="C143" s="74" t="s">
        <v>200</v>
      </c>
      <c r="D143" s="72" t="s">
        <v>5</v>
      </c>
      <c r="E143" s="73">
        <v>62.5</v>
      </c>
      <c r="F143" s="13">
        <v>1</v>
      </c>
      <c r="G143" s="58"/>
      <c r="H143" s="22">
        <f t="shared" si="0"/>
        <v>62.5</v>
      </c>
    </row>
    <row r="144" spans="2:8" ht="99.75" x14ac:dyDescent="0.2">
      <c r="B144" s="67" t="s">
        <v>201</v>
      </c>
      <c r="C144" s="74" t="s">
        <v>202</v>
      </c>
      <c r="D144" s="72" t="s">
        <v>5</v>
      </c>
      <c r="E144" s="73">
        <v>34.25</v>
      </c>
      <c r="F144" s="13">
        <v>1</v>
      </c>
      <c r="G144" s="58"/>
      <c r="H144" s="22">
        <f t="shared" si="0"/>
        <v>34.25</v>
      </c>
    </row>
    <row r="145" spans="2:8" ht="171" x14ac:dyDescent="0.2">
      <c r="B145" s="67" t="s">
        <v>96</v>
      </c>
      <c r="C145" s="74" t="s">
        <v>97</v>
      </c>
      <c r="D145" s="72" t="s">
        <v>4</v>
      </c>
      <c r="E145" s="73">
        <v>130.39500000000001</v>
      </c>
      <c r="F145" s="13">
        <v>1</v>
      </c>
      <c r="G145" s="58"/>
      <c r="H145" s="22">
        <f t="shared" si="0"/>
        <v>130.4</v>
      </c>
    </row>
    <row r="146" spans="2:8" ht="171" x14ac:dyDescent="0.2">
      <c r="B146" s="67" t="s">
        <v>203</v>
      </c>
      <c r="C146" s="74" t="s">
        <v>204</v>
      </c>
      <c r="D146" s="72" t="s">
        <v>4</v>
      </c>
      <c r="E146" s="73">
        <v>67.864999999999995</v>
      </c>
      <c r="F146" s="13">
        <v>1</v>
      </c>
      <c r="G146" s="58"/>
      <c r="H146" s="22">
        <f t="shared" si="0"/>
        <v>67.87</v>
      </c>
    </row>
    <row r="147" spans="2:8" ht="57" x14ac:dyDescent="0.2">
      <c r="B147" s="67" t="s">
        <v>143</v>
      </c>
      <c r="C147" s="74" t="s">
        <v>30</v>
      </c>
      <c r="D147" s="72" t="s">
        <v>4</v>
      </c>
      <c r="E147" s="73">
        <v>185.93999999999997</v>
      </c>
      <c r="F147" s="13">
        <v>1</v>
      </c>
      <c r="G147" s="58"/>
      <c r="H147" s="22">
        <f t="shared" si="0"/>
        <v>185.94</v>
      </c>
    </row>
    <row r="148" spans="2:8" ht="114" x14ac:dyDescent="0.2">
      <c r="B148" s="67" t="s">
        <v>205</v>
      </c>
      <c r="C148" s="74" t="s">
        <v>206</v>
      </c>
      <c r="D148" s="72" t="s">
        <v>4</v>
      </c>
      <c r="E148" s="73">
        <v>156.89999999999998</v>
      </c>
      <c r="F148" s="13">
        <v>1</v>
      </c>
      <c r="G148" s="58"/>
      <c r="H148" s="22">
        <f t="shared" si="0"/>
        <v>156.9</v>
      </c>
    </row>
    <row r="149" spans="2:8" ht="114" x14ac:dyDescent="0.2">
      <c r="B149" s="67" t="s">
        <v>144</v>
      </c>
      <c r="C149" s="74" t="s">
        <v>145</v>
      </c>
      <c r="D149" s="72" t="s">
        <v>4</v>
      </c>
      <c r="E149" s="73">
        <v>29.04</v>
      </c>
      <c r="F149" s="13">
        <v>1</v>
      </c>
      <c r="G149" s="58"/>
      <c r="H149" s="22">
        <f t="shared" ref="H149:H162" si="3">ROUND(E149*F149,2)</f>
        <v>29.04</v>
      </c>
    </row>
    <row r="150" spans="2:8" ht="156.75" x14ac:dyDescent="0.2">
      <c r="B150" s="67" t="s">
        <v>98</v>
      </c>
      <c r="C150" s="74" t="s">
        <v>19</v>
      </c>
      <c r="D150" s="72" t="s">
        <v>4</v>
      </c>
      <c r="E150" s="73">
        <v>390.22</v>
      </c>
      <c r="F150" s="13">
        <v>1</v>
      </c>
      <c r="G150" s="58"/>
      <c r="H150" s="22">
        <f t="shared" si="3"/>
        <v>390.22</v>
      </c>
    </row>
    <row r="151" spans="2:8" ht="85.5" x14ac:dyDescent="0.2">
      <c r="B151" s="67" t="s">
        <v>99</v>
      </c>
      <c r="C151" s="74" t="s">
        <v>31</v>
      </c>
      <c r="D151" s="72" t="s">
        <v>4</v>
      </c>
      <c r="E151" s="73">
        <v>302.22199999999998</v>
      </c>
      <c r="F151" s="13">
        <v>1</v>
      </c>
      <c r="G151" s="58"/>
      <c r="H151" s="22">
        <f t="shared" si="3"/>
        <v>302.22000000000003</v>
      </c>
    </row>
    <row r="152" spans="2:8" ht="156.75" x14ac:dyDescent="0.2">
      <c r="B152" s="67" t="s">
        <v>100</v>
      </c>
      <c r="C152" s="74" t="s">
        <v>101</v>
      </c>
      <c r="D152" s="72" t="s">
        <v>4</v>
      </c>
      <c r="E152" s="73">
        <v>157.35000000000002</v>
      </c>
      <c r="F152" s="13">
        <v>1</v>
      </c>
      <c r="G152" s="58"/>
      <c r="H152" s="22">
        <f t="shared" si="3"/>
        <v>157.35</v>
      </c>
    </row>
    <row r="153" spans="2:8" ht="156.75" x14ac:dyDescent="0.2">
      <c r="B153" s="67" t="s">
        <v>102</v>
      </c>
      <c r="C153" s="74" t="s">
        <v>47</v>
      </c>
      <c r="D153" s="72" t="s">
        <v>5</v>
      </c>
      <c r="E153" s="73">
        <v>58.400000000000006</v>
      </c>
      <c r="F153" s="13">
        <v>1</v>
      </c>
      <c r="G153" s="58"/>
      <c r="H153" s="22">
        <f t="shared" si="3"/>
        <v>58.4</v>
      </c>
    </row>
    <row r="154" spans="2:8" ht="57" x14ac:dyDescent="0.2">
      <c r="B154" s="67" t="s">
        <v>207</v>
      </c>
      <c r="C154" s="74" t="s">
        <v>208</v>
      </c>
      <c r="D154" s="72" t="s">
        <v>3</v>
      </c>
      <c r="E154" s="73">
        <v>2</v>
      </c>
      <c r="F154" s="13">
        <v>1</v>
      </c>
      <c r="G154" s="58"/>
      <c r="H154" s="22">
        <f t="shared" si="3"/>
        <v>2</v>
      </c>
    </row>
    <row r="155" spans="2:8" ht="171" x14ac:dyDescent="0.2">
      <c r="B155" s="67" t="s">
        <v>103</v>
      </c>
      <c r="C155" s="74" t="s">
        <v>65</v>
      </c>
      <c r="D155" s="72" t="s">
        <v>4</v>
      </c>
      <c r="E155" s="73">
        <v>692.44200000000012</v>
      </c>
      <c r="F155" s="13">
        <v>1</v>
      </c>
      <c r="G155" s="58"/>
      <c r="H155" s="22">
        <f t="shared" si="3"/>
        <v>692.44</v>
      </c>
    </row>
    <row r="156" spans="2:8" ht="71.25" x14ac:dyDescent="0.2">
      <c r="B156" s="67" t="s">
        <v>104</v>
      </c>
      <c r="C156" s="74" t="s">
        <v>32</v>
      </c>
      <c r="D156" s="72" t="s">
        <v>4</v>
      </c>
      <c r="E156" s="73">
        <v>211.2</v>
      </c>
      <c r="F156" s="13">
        <v>1</v>
      </c>
      <c r="G156" s="58"/>
      <c r="H156" s="22">
        <f t="shared" si="3"/>
        <v>211.2</v>
      </c>
    </row>
    <row r="157" spans="2:8" ht="99.75" x14ac:dyDescent="0.2">
      <c r="B157" s="67" t="s">
        <v>209</v>
      </c>
      <c r="C157" s="74" t="s">
        <v>210</v>
      </c>
      <c r="D157" s="72" t="s">
        <v>5</v>
      </c>
      <c r="E157" s="73">
        <v>11.2</v>
      </c>
      <c r="F157" s="13">
        <v>1</v>
      </c>
      <c r="G157" s="58"/>
      <c r="H157" s="22">
        <f t="shared" si="3"/>
        <v>11.2</v>
      </c>
    </row>
    <row r="158" spans="2:8" ht="156.75" x14ac:dyDescent="0.2">
      <c r="B158" s="67" t="s">
        <v>211</v>
      </c>
      <c r="C158" s="74" t="s">
        <v>212</v>
      </c>
      <c r="D158" s="72" t="s">
        <v>4</v>
      </c>
      <c r="E158" s="73">
        <v>15.12</v>
      </c>
      <c r="F158" s="13">
        <v>1</v>
      </c>
      <c r="G158" s="58"/>
      <c r="H158" s="22">
        <f t="shared" si="3"/>
        <v>15.12</v>
      </c>
    </row>
    <row r="159" spans="2:8" ht="128.25" x14ac:dyDescent="0.2">
      <c r="B159" s="67" t="s">
        <v>213</v>
      </c>
      <c r="C159" s="74" t="s">
        <v>214</v>
      </c>
      <c r="D159" s="72" t="s">
        <v>4</v>
      </c>
      <c r="E159" s="73">
        <v>122.47199999999999</v>
      </c>
      <c r="F159" s="13">
        <v>1</v>
      </c>
      <c r="G159" s="58"/>
      <c r="H159" s="22">
        <f t="shared" si="3"/>
        <v>122.47</v>
      </c>
    </row>
    <row r="160" spans="2:8" ht="156.75" x14ac:dyDescent="0.2">
      <c r="B160" s="67" t="s">
        <v>215</v>
      </c>
      <c r="C160" s="74" t="s">
        <v>216</v>
      </c>
      <c r="D160" s="72" t="s">
        <v>4</v>
      </c>
      <c r="E160" s="73">
        <v>122.47199999999999</v>
      </c>
      <c r="F160" s="13">
        <v>1</v>
      </c>
      <c r="G160" s="58"/>
      <c r="H160" s="22">
        <f t="shared" si="3"/>
        <v>122.47</v>
      </c>
    </row>
    <row r="161" spans="2:8" ht="42.75" x14ac:dyDescent="0.2">
      <c r="B161" s="67" t="s">
        <v>217</v>
      </c>
      <c r="C161" s="74" t="s">
        <v>218</v>
      </c>
      <c r="D161" s="72" t="s">
        <v>5</v>
      </c>
      <c r="E161" s="73">
        <v>83.04</v>
      </c>
      <c r="F161" s="13">
        <v>1</v>
      </c>
      <c r="G161" s="58"/>
      <c r="H161" s="22">
        <f t="shared" si="3"/>
        <v>83.04</v>
      </c>
    </row>
    <row r="162" spans="2:8" ht="114" x14ac:dyDescent="0.2">
      <c r="B162" s="67" t="s">
        <v>219</v>
      </c>
      <c r="C162" s="74" t="s">
        <v>220</v>
      </c>
      <c r="D162" s="72" t="s">
        <v>4</v>
      </c>
      <c r="E162" s="73">
        <v>3.13</v>
      </c>
      <c r="F162" s="13">
        <v>1</v>
      </c>
      <c r="G162" s="58"/>
      <c r="H162" s="22">
        <f t="shared" si="3"/>
        <v>3.13</v>
      </c>
    </row>
    <row r="163" spans="2:8" ht="15.75" x14ac:dyDescent="0.2">
      <c r="B163" s="51"/>
      <c r="C163" s="53" t="s">
        <v>33</v>
      </c>
      <c r="D163" s="54"/>
      <c r="E163" s="54"/>
      <c r="F163" s="13">
        <v>1</v>
      </c>
      <c r="G163" s="54"/>
      <c r="H163" s="57">
        <f>SUM(H141:H162)</f>
        <v>3003.8599999999997</v>
      </c>
    </row>
    <row r="164" spans="2:8" s="6" customFormat="1" ht="15.75" x14ac:dyDescent="0.2">
      <c r="B164" s="50"/>
      <c r="C164" s="51" t="str">
        <f>C21</f>
        <v>05.- Herrería, carpintería y cancelería</v>
      </c>
      <c r="D164" s="52"/>
      <c r="E164" s="52"/>
      <c r="F164" s="13">
        <v>1</v>
      </c>
      <c r="G164" s="52"/>
      <c r="H164" s="52"/>
    </row>
    <row r="165" spans="2:8" ht="99.75" x14ac:dyDescent="0.2">
      <c r="B165" s="67" t="s">
        <v>105</v>
      </c>
      <c r="C165" s="74" t="s">
        <v>55</v>
      </c>
      <c r="D165" s="72" t="s">
        <v>3</v>
      </c>
      <c r="E165" s="73">
        <v>3</v>
      </c>
      <c r="F165" s="13">
        <v>1</v>
      </c>
      <c r="G165" s="58"/>
      <c r="H165" s="22">
        <f t="shared" si="0"/>
        <v>3</v>
      </c>
    </row>
    <row r="166" spans="2:8" ht="85.5" x14ac:dyDescent="0.2">
      <c r="B166" s="67" t="s">
        <v>221</v>
      </c>
      <c r="C166" s="74" t="s">
        <v>222</v>
      </c>
      <c r="D166" s="72" t="s">
        <v>3</v>
      </c>
      <c r="E166" s="73">
        <v>2</v>
      </c>
      <c r="F166" s="13">
        <v>1</v>
      </c>
      <c r="G166" s="58"/>
      <c r="H166" s="22">
        <f t="shared" si="0"/>
        <v>2</v>
      </c>
    </row>
    <row r="167" spans="2:8" ht="42.75" x14ac:dyDescent="0.2">
      <c r="B167" s="67" t="s">
        <v>106</v>
      </c>
      <c r="C167" s="74" t="s">
        <v>107</v>
      </c>
      <c r="D167" s="72" t="s">
        <v>4</v>
      </c>
      <c r="E167" s="73">
        <v>18.46</v>
      </c>
      <c r="F167" s="13">
        <v>1</v>
      </c>
      <c r="G167" s="58"/>
      <c r="H167" s="22">
        <f t="shared" ref="H167:H173" si="4">ROUND(E167*F167,2)</f>
        <v>18.46</v>
      </c>
    </row>
    <row r="168" spans="2:8" ht="128.25" x14ac:dyDescent="0.2">
      <c r="B168" s="67" t="s">
        <v>223</v>
      </c>
      <c r="C168" s="74" t="s">
        <v>224</v>
      </c>
      <c r="D168" s="72" t="s">
        <v>3</v>
      </c>
      <c r="E168" s="73">
        <v>2</v>
      </c>
      <c r="F168" s="13">
        <v>1</v>
      </c>
      <c r="G168" s="58"/>
      <c r="H168" s="22">
        <f t="shared" si="4"/>
        <v>2</v>
      </c>
    </row>
    <row r="169" spans="2:8" ht="128.25" x14ac:dyDescent="0.2">
      <c r="B169" s="67" t="s">
        <v>225</v>
      </c>
      <c r="C169" s="74" t="s">
        <v>226</v>
      </c>
      <c r="D169" s="72" t="s">
        <v>3</v>
      </c>
      <c r="E169" s="73">
        <v>4</v>
      </c>
      <c r="F169" s="13">
        <v>1</v>
      </c>
      <c r="G169" s="58"/>
      <c r="H169" s="22">
        <f t="shared" si="4"/>
        <v>4</v>
      </c>
    </row>
    <row r="170" spans="2:8" ht="99.75" x14ac:dyDescent="0.2">
      <c r="B170" s="67" t="s">
        <v>108</v>
      </c>
      <c r="C170" s="74" t="s">
        <v>48</v>
      </c>
      <c r="D170" s="72" t="s">
        <v>4</v>
      </c>
      <c r="E170" s="73">
        <v>18.46</v>
      </c>
      <c r="F170" s="13">
        <v>1</v>
      </c>
      <c r="G170" s="58"/>
      <c r="H170" s="22">
        <f t="shared" si="4"/>
        <v>18.46</v>
      </c>
    </row>
    <row r="171" spans="2:8" ht="28.5" x14ac:dyDescent="0.2">
      <c r="B171" s="67" t="s">
        <v>227</v>
      </c>
      <c r="C171" s="74" t="s">
        <v>228</v>
      </c>
      <c r="D171" s="72" t="s">
        <v>3</v>
      </c>
      <c r="E171" s="73">
        <v>2</v>
      </c>
      <c r="F171" s="13">
        <v>1</v>
      </c>
      <c r="G171" s="58"/>
      <c r="H171" s="22">
        <f t="shared" si="4"/>
        <v>2</v>
      </c>
    </row>
    <row r="172" spans="2:8" ht="85.5" x14ac:dyDescent="0.2">
      <c r="B172" s="67" t="s">
        <v>229</v>
      </c>
      <c r="C172" s="74" t="s">
        <v>230</v>
      </c>
      <c r="D172" s="72" t="s">
        <v>4</v>
      </c>
      <c r="E172" s="73">
        <v>10.559999999999999</v>
      </c>
      <c r="F172" s="13">
        <v>1</v>
      </c>
      <c r="G172" s="58"/>
      <c r="H172" s="22">
        <f t="shared" si="4"/>
        <v>10.56</v>
      </c>
    </row>
    <row r="173" spans="2:8" ht="42.75" x14ac:dyDescent="0.2">
      <c r="B173" s="67" t="s">
        <v>231</v>
      </c>
      <c r="C173" s="74" t="s">
        <v>232</v>
      </c>
      <c r="D173" s="72" t="s">
        <v>4</v>
      </c>
      <c r="E173" s="73">
        <v>5.1999999999999993</v>
      </c>
      <c r="F173" s="13">
        <v>1</v>
      </c>
      <c r="G173" s="58"/>
      <c r="H173" s="22">
        <f t="shared" si="4"/>
        <v>5.2</v>
      </c>
    </row>
    <row r="174" spans="2:8" ht="15.75" x14ac:dyDescent="0.2">
      <c r="B174" s="51"/>
      <c r="C174" s="53" t="s">
        <v>56</v>
      </c>
      <c r="D174" s="54"/>
      <c r="E174" s="54"/>
      <c r="F174" s="13">
        <v>1</v>
      </c>
      <c r="G174" s="54"/>
      <c r="H174" s="57">
        <f>SUM(H165:H173)</f>
        <v>65.680000000000007</v>
      </c>
    </row>
    <row r="175" spans="2:8" s="6" customFormat="1" ht="15.75" x14ac:dyDescent="0.2">
      <c r="B175" s="50"/>
      <c r="C175" s="51" t="str">
        <f>C22</f>
        <v>06.- Instalaciones</v>
      </c>
      <c r="D175" s="52"/>
      <c r="E175" s="52"/>
      <c r="F175" s="13">
        <v>1</v>
      </c>
      <c r="G175" s="52"/>
      <c r="H175" s="52"/>
    </row>
    <row r="176" spans="2:8" ht="28.5" x14ac:dyDescent="0.2">
      <c r="B176" s="67" t="s">
        <v>109</v>
      </c>
      <c r="C176" s="74" t="s">
        <v>34</v>
      </c>
      <c r="D176" s="72" t="s">
        <v>35</v>
      </c>
      <c r="E176" s="73">
        <v>21</v>
      </c>
      <c r="F176" s="13">
        <v>1</v>
      </c>
      <c r="G176" s="58"/>
      <c r="H176" s="22">
        <f t="shared" si="0"/>
        <v>21</v>
      </c>
    </row>
    <row r="177" spans="2:8" ht="85.5" x14ac:dyDescent="0.2">
      <c r="B177" s="67" t="s">
        <v>110</v>
      </c>
      <c r="C177" s="74" t="s">
        <v>36</v>
      </c>
      <c r="D177" s="72" t="s">
        <v>35</v>
      </c>
      <c r="E177" s="73">
        <v>10</v>
      </c>
      <c r="F177" s="13">
        <v>1</v>
      </c>
      <c r="G177" s="58"/>
      <c r="H177" s="22">
        <f t="shared" si="0"/>
        <v>10</v>
      </c>
    </row>
    <row r="178" spans="2:8" ht="42.75" x14ac:dyDescent="0.2">
      <c r="B178" s="67" t="s">
        <v>111</v>
      </c>
      <c r="C178" s="74" t="s">
        <v>112</v>
      </c>
      <c r="D178" s="72" t="s">
        <v>35</v>
      </c>
      <c r="E178" s="73">
        <v>2</v>
      </c>
      <c r="F178" s="13">
        <v>1</v>
      </c>
      <c r="G178" s="58"/>
      <c r="H178" s="22">
        <f t="shared" si="0"/>
        <v>2</v>
      </c>
    </row>
    <row r="179" spans="2:8" ht="57" x14ac:dyDescent="0.2">
      <c r="B179" s="67" t="s">
        <v>113</v>
      </c>
      <c r="C179" s="74" t="s">
        <v>38</v>
      </c>
      <c r="D179" s="72" t="s">
        <v>35</v>
      </c>
      <c r="E179" s="73">
        <v>8</v>
      </c>
      <c r="F179" s="13">
        <v>1</v>
      </c>
      <c r="G179" s="58"/>
      <c r="H179" s="22">
        <f t="shared" si="0"/>
        <v>8</v>
      </c>
    </row>
    <row r="180" spans="2:8" ht="71.25" x14ac:dyDescent="0.2">
      <c r="B180" s="67" t="s">
        <v>233</v>
      </c>
      <c r="C180" s="74" t="s">
        <v>234</v>
      </c>
      <c r="D180" s="72" t="s">
        <v>3</v>
      </c>
      <c r="E180" s="73">
        <v>8</v>
      </c>
      <c r="F180" s="13">
        <v>1</v>
      </c>
      <c r="G180" s="58"/>
      <c r="H180" s="22">
        <f t="shared" si="0"/>
        <v>8</v>
      </c>
    </row>
    <row r="181" spans="2:8" ht="71.25" x14ac:dyDescent="0.2">
      <c r="B181" s="67" t="s">
        <v>114</v>
      </c>
      <c r="C181" s="74" t="s">
        <v>66</v>
      </c>
      <c r="D181" s="72" t="s">
        <v>3</v>
      </c>
      <c r="E181" s="73">
        <v>14</v>
      </c>
      <c r="F181" s="13">
        <v>1</v>
      </c>
      <c r="G181" s="58"/>
      <c r="H181" s="22">
        <f t="shared" si="0"/>
        <v>14</v>
      </c>
    </row>
    <row r="182" spans="2:8" ht="42.75" x14ac:dyDescent="0.2">
      <c r="B182" s="67" t="s">
        <v>115</v>
      </c>
      <c r="C182" s="74" t="s">
        <v>37</v>
      </c>
      <c r="D182" s="72" t="s">
        <v>3</v>
      </c>
      <c r="E182" s="73">
        <v>8</v>
      </c>
      <c r="F182" s="13">
        <v>1</v>
      </c>
      <c r="G182" s="58"/>
      <c r="H182" s="22">
        <f t="shared" si="0"/>
        <v>8</v>
      </c>
    </row>
    <row r="183" spans="2:8" ht="42.75" x14ac:dyDescent="0.2">
      <c r="B183" s="67" t="s">
        <v>116</v>
      </c>
      <c r="C183" s="74" t="s">
        <v>39</v>
      </c>
      <c r="D183" s="72" t="s">
        <v>3</v>
      </c>
      <c r="E183" s="73">
        <v>1</v>
      </c>
      <c r="F183" s="13">
        <v>1</v>
      </c>
      <c r="G183" s="58"/>
      <c r="H183" s="22">
        <f t="shared" si="0"/>
        <v>1</v>
      </c>
    </row>
    <row r="184" spans="2:8" ht="99.75" x14ac:dyDescent="0.2">
      <c r="B184" s="67" t="s">
        <v>235</v>
      </c>
      <c r="C184" s="74" t="s">
        <v>236</v>
      </c>
      <c r="D184" s="72" t="s">
        <v>35</v>
      </c>
      <c r="E184" s="73">
        <v>4</v>
      </c>
      <c r="F184" s="13">
        <v>1</v>
      </c>
      <c r="G184" s="58"/>
      <c r="H184" s="22">
        <f t="shared" ref="H184:H280" si="5">ROUND(E184*F184,2)</f>
        <v>4</v>
      </c>
    </row>
    <row r="185" spans="2:8" ht="71.25" x14ac:dyDescent="0.2">
      <c r="B185" s="67" t="s">
        <v>237</v>
      </c>
      <c r="C185" s="74" t="s">
        <v>238</v>
      </c>
      <c r="D185" s="72" t="s">
        <v>3</v>
      </c>
      <c r="E185" s="73">
        <v>4</v>
      </c>
      <c r="F185" s="13">
        <v>1</v>
      </c>
      <c r="G185" s="58"/>
      <c r="H185" s="22">
        <f t="shared" si="5"/>
        <v>4</v>
      </c>
    </row>
    <row r="186" spans="2:8" ht="142.5" x14ac:dyDescent="0.2">
      <c r="B186" s="67" t="s">
        <v>239</v>
      </c>
      <c r="C186" s="74" t="s">
        <v>240</v>
      </c>
      <c r="D186" s="72" t="s">
        <v>3</v>
      </c>
      <c r="E186" s="73">
        <v>4</v>
      </c>
      <c r="F186" s="13">
        <v>1</v>
      </c>
      <c r="G186" s="58"/>
      <c r="H186" s="22">
        <f t="shared" si="5"/>
        <v>4</v>
      </c>
    </row>
    <row r="187" spans="2:8" ht="85.5" x14ac:dyDescent="0.2">
      <c r="B187" s="67" t="s">
        <v>117</v>
      </c>
      <c r="C187" s="74" t="s">
        <v>118</v>
      </c>
      <c r="D187" s="72" t="s">
        <v>35</v>
      </c>
      <c r="E187" s="73">
        <v>4</v>
      </c>
      <c r="F187" s="13">
        <v>1</v>
      </c>
      <c r="G187" s="58"/>
      <c r="H187" s="22">
        <f t="shared" ref="H187:H204" si="6">ROUND(E187*F187,2)</f>
        <v>4</v>
      </c>
    </row>
    <row r="188" spans="2:8" ht="114" x14ac:dyDescent="0.2">
      <c r="B188" s="67" t="s">
        <v>119</v>
      </c>
      <c r="C188" s="74" t="s">
        <v>120</v>
      </c>
      <c r="D188" s="72" t="s">
        <v>3</v>
      </c>
      <c r="E188" s="73">
        <v>4</v>
      </c>
      <c r="F188" s="13">
        <v>1</v>
      </c>
      <c r="G188" s="58"/>
      <c r="H188" s="22">
        <f t="shared" si="6"/>
        <v>4</v>
      </c>
    </row>
    <row r="189" spans="2:8" ht="42.75" x14ac:dyDescent="0.2">
      <c r="B189" s="67" t="s">
        <v>241</v>
      </c>
      <c r="C189" s="74" t="s">
        <v>242</v>
      </c>
      <c r="D189" s="72" t="s">
        <v>3</v>
      </c>
      <c r="E189" s="73">
        <v>1</v>
      </c>
      <c r="F189" s="13">
        <v>1</v>
      </c>
      <c r="G189" s="58"/>
      <c r="H189" s="22">
        <f t="shared" si="6"/>
        <v>1</v>
      </c>
    </row>
    <row r="190" spans="2:8" ht="71.25" x14ac:dyDescent="0.2">
      <c r="B190" s="67" t="s">
        <v>121</v>
      </c>
      <c r="C190" s="74" t="s">
        <v>40</v>
      </c>
      <c r="D190" s="72" t="s">
        <v>3</v>
      </c>
      <c r="E190" s="73">
        <v>10</v>
      </c>
      <c r="F190" s="13">
        <v>1</v>
      </c>
      <c r="G190" s="58"/>
      <c r="H190" s="22">
        <f t="shared" si="6"/>
        <v>10</v>
      </c>
    </row>
    <row r="191" spans="2:8" ht="71.25" x14ac:dyDescent="0.2">
      <c r="B191" s="67" t="s">
        <v>157</v>
      </c>
      <c r="C191" s="74" t="s">
        <v>57</v>
      </c>
      <c r="D191" s="72" t="s">
        <v>3</v>
      </c>
      <c r="E191" s="73">
        <v>4</v>
      </c>
      <c r="F191" s="13">
        <v>1</v>
      </c>
      <c r="G191" s="58"/>
      <c r="H191" s="22">
        <f t="shared" si="6"/>
        <v>4</v>
      </c>
    </row>
    <row r="192" spans="2:8" ht="42.75" x14ac:dyDescent="0.2">
      <c r="B192" s="67" t="s">
        <v>243</v>
      </c>
      <c r="C192" s="74" t="s">
        <v>244</v>
      </c>
      <c r="D192" s="72" t="s">
        <v>35</v>
      </c>
      <c r="E192" s="73">
        <v>9</v>
      </c>
      <c r="F192" s="13">
        <v>1</v>
      </c>
      <c r="G192" s="58"/>
      <c r="H192" s="22">
        <f t="shared" si="6"/>
        <v>9</v>
      </c>
    </row>
    <row r="193" spans="2:8" ht="28.5" x14ac:dyDescent="0.2">
      <c r="B193" s="67" t="s">
        <v>245</v>
      </c>
      <c r="C193" s="74" t="s">
        <v>246</v>
      </c>
      <c r="D193" s="72" t="s">
        <v>35</v>
      </c>
      <c r="E193" s="73">
        <v>10</v>
      </c>
      <c r="F193" s="13">
        <v>1</v>
      </c>
      <c r="G193" s="58"/>
      <c r="H193" s="22">
        <f t="shared" si="6"/>
        <v>10</v>
      </c>
    </row>
    <row r="194" spans="2:8" ht="28.5" x14ac:dyDescent="0.2">
      <c r="B194" s="67" t="s">
        <v>247</v>
      </c>
      <c r="C194" s="74" t="s">
        <v>248</v>
      </c>
      <c r="D194" s="72" t="s">
        <v>35</v>
      </c>
      <c r="E194" s="73">
        <v>3</v>
      </c>
      <c r="F194" s="13">
        <v>1</v>
      </c>
      <c r="G194" s="58"/>
      <c r="H194" s="22">
        <f t="shared" si="6"/>
        <v>3</v>
      </c>
    </row>
    <row r="195" spans="2:8" ht="28.5" x14ac:dyDescent="0.2">
      <c r="B195" s="67" t="s">
        <v>249</v>
      </c>
      <c r="C195" s="74" t="s">
        <v>250</v>
      </c>
      <c r="D195" s="72" t="s">
        <v>35</v>
      </c>
      <c r="E195" s="73">
        <v>5</v>
      </c>
      <c r="F195" s="13">
        <v>1</v>
      </c>
      <c r="G195" s="58"/>
      <c r="H195" s="22">
        <f t="shared" si="6"/>
        <v>5</v>
      </c>
    </row>
    <row r="196" spans="2:8" ht="85.5" x14ac:dyDescent="0.2">
      <c r="B196" s="67" t="s">
        <v>251</v>
      </c>
      <c r="C196" s="74" t="s">
        <v>252</v>
      </c>
      <c r="D196" s="72" t="s">
        <v>3</v>
      </c>
      <c r="E196" s="73">
        <v>3</v>
      </c>
      <c r="F196" s="13">
        <v>1</v>
      </c>
      <c r="G196" s="58"/>
      <c r="H196" s="22">
        <f t="shared" si="6"/>
        <v>3</v>
      </c>
    </row>
    <row r="197" spans="2:8" ht="99.75" x14ac:dyDescent="0.2">
      <c r="B197" s="67" t="s">
        <v>253</v>
      </c>
      <c r="C197" s="74" t="s">
        <v>254</v>
      </c>
      <c r="D197" s="72" t="s">
        <v>3</v>
      </c>
      <c r="E197" s="73">
        <v>9</v>
      </c>
      <c r="F197" s="13">
        <v>1</v>
      </c>
      <c r="G197" s="58"/>
      <c r="H197" s="22">
        <f t="shared" si="6"/>
        <v>9</v>
      </c>
    </row>
    <row r="198" spans="2:8" ht="71.25" x14ac:dyDescent="0.2">
      <c r="B198" s="67" t="s">
        <v>255</v>
      </c>
      <c r="C198" s="74" t="s">
        <v>256</v>
      </c>
      <c r="D198" s="72" t="s">
        <v>3</v>
      </c>
      <c r="E198" s="73">
        <v>1</v>
      </c>
      <c r="F198" s="13">
        <v>1</v>
      </c>
      <c r="G198" s="58"/>
      <c r="H198" s="22">
        <f t="shared" si="6"/>
        <v>1</v>
      </c>
    </row>
    <row r="199" spans="2:8" ht="85.5" x14ac:dyDescent="0.2">
      <c r="B199" s="67" t="s">
        <v>257</v>
      </c>
      <c r="C199" s="74" t="s">
        <v>258</v>
      </c>
      <c r="D199" s="72" t="s">
        <v>3</v>
      </c>
      <c r="E199" s="73">
        <v>7</v>
      </c>
      <c r="F199" s="13">
        <v>1</v>
      </c>
      <c r="G199" s="58"/>
      <c r="H199" s="22">
        <f t="shared" si="6"/>
        <v>7</v>
      </c>
    </row>
    <row r="200" spans="2:8" ht="28.5" x14ac:dyDescent="0.2">
      <c r="B200" s="67" t="s">
        <v>259</v>
      </c>
      <c r="C200" s="74" t="s">
        <v>260</v>
      </c>
      <c r="D200" s="72" t="s">
        <v>3</v>
      </c>
      <c r="E200" s="73">
        <v>5</v>
      </c>
      <c r="F200" s="13">
        <v>1</v>
      </c>
      <c r="G200" s="58"/>
      <c r="H200" s="22">
        <f t="shared" si="6"/>
        <v>5</v>
      </c>
    </row>
    <row r="201" spans="2:8" ht="42.75" x14ac:dyDescent="0.2">
      <c r="B201" s="67" t="s">
        <v>261</v>
      </c>
      <c r="C201" s="74" t="s">
        <v>262</v>
      </c>
      <c r="D201" s="72" t="s">
        <v>3</v>
      </c>
      <c r="E201" s="73">
        <v>2</v>
      </c>
      <c r="F201" s="13">
        <v>1</v>
      </c>
      <c r="G201" s="58"/>
      <c r="H201" s="22">
        <f t="shared" si="6"/>
        <v>2</v>
      </c>
    </row>
    <row r="202" spans="2:8" ht="42.75" x14ac:dyDescent="0.2">
      <c r="B202" s="67" t="s">
        <v>263</v>
      </c>
      <c r="C202" s="74" t="s">
        <v>264</v>
      </c>
      <c r="D202" s="72" t="s">
        <v>3</v>
      </c>
      <c r="E202" s="73">
        <v>1</v>
      </c>
      <c r="F202" s="13">
        <v>1</v>
      </c>
      <c r="G202" s="58"/>
      <c r="H202" s="22">
        <f t="shared" si="6"/>
        <v>1</v>
      </c>
    </row>
    <row r="203" spans="2:8" ht="42.75" x14ac:dyDescent="0.2">
      <c r="B203" s="67" t="s">
        <v>265</v>
      </c>
      <c r="C203" s="74" t="s">
        <v>266</v>
      </c>
      <c r="D203" s="72" t="s">
        <v>3</v>
      </c>
      <c r="E203" s="73">
        <v>1</v>
      </c>
      <c r="F203" s="13">
        <v>1</v>
      </c>
      <c r="G203" s="58"/>
      <c r="H203" s="22">
        <f t="shared" si="6"/>
        <v>1</v>
      </c>
    </row>
    <row r="204" spans="2:8" ht="28.5" x14ac:dyDescent="0.2">
      <c r="B204" s="67" t="s">
        <v>267</v>
      </c>
      <c r="C204" s="74" t="s">
        <v>268</v>
      </c>
      <c r="D204" s="72" t="s">
        <v>3</v>
      </c>
      <c r="E204" s="73">
        <v>2</v>
      </c>
      <c r="F204" s="13">
        <v>1</v>
      </c>
      <c r="G204" s="58"/>
      <c r="H204" s="22">
        <f t="shared" si="6"/>
        <v>2</v>
      </c>
    </row>
    <row r="205" spans="2:8" ht="15.75" x14ac:dyDescent="0.2">
      <c r="B205" s="51"/>
      <c r="C205" s="53" t="s">
        <v>44</v>
      </c>
      <c r="D205" s="54"/>
      <c r="E205" s="54"/>
      <c r="F205" s="13">
        <v>1</v>
      </c>
      <c r="G205" s="54"/>
      <c r="H205" s="57">
        <f>SUM(H176:H204)</f>
        <v>165</v>
      </c>
    </row>
    <row r="206" spans="2:8" ht="15.75" x14ac:dyDescent="0.2">
      <c r="B206" s="55"/>
      <c r="C206" s="56" t="s">
        <v>80</v>
      </c>
      <c r="D206" s="63"/>
      <c r="E206" s="65"/>
      <c r="F206" s="13">
        <v>1</v>
      </c>
      <c r="G206" s="64"/>
      <c r="H206" s="59">
        <f>H107+H139+H163+H174+H205+H129</f>
        <v>14868.25</v>
      </c>
    </row>
    <row r="207" spans="2:8" s="24" customFormat="1" ht="15.75" x14ac:dyDescent="0.25">
      <c r="B207" s="34"/>
      <c r="C207" s="60" t="str">
        <f>C25</f>
        <v>II.- Edificio 2B</v>
      </c>
      <c r="D207" s="61"/>
      <c r="E207" s="66"/>
      <c r="F207" s="13">
        <v>1</v>
      </c>
      <c r="G207" s="61"/>
      <c r="H207" s="62"/>
    </row>
    <row r="208" spans="2:8" s="6" customFormat="1" ht="15.75" x14ac:dyDescent="0.2">
      <c r="B208" s="50"/>
      <c r="C208" s="51" t="str">
        <f>C26</f>
        <v>01.- Cimentación</v>
      </c>
      <c r="D208" s="52"/>
      <c r="E208" s="52"/>
      <c r="F208" s="13">
        <v>1</v>
      </c>
      <c r="G208" s="52"/>
      <c r="H208" s="52"/>
    </row>
    <row r="209" spans="2:8" ht="57" x14ac:dyDescent="0.2">
      <c r="B209" s="67" t="s">
        <v>122</v>
      </c>
      <c r="C209" s="74" t="s">
        <v>67</v>
      </c>
      <c r="D209" s="72" t="s">
        <v>4</v>
      </c>
      <c r="E209" s="73">
        <v>74.88000000000001</v>
      </c>
      <c r="F209" s="13">
        <v>1</v>
      </c>
      <c r="G209" s="58"/>
      <c r="H209" s="22">
        <f t="shared" si="5"/>
        <v>74.88</v>
      </c>
    </row>
    <row r="210" spans="2:8" ht="57" x14ac:dyDescent="0.2">
      <c r="B210" s="67" t="s">
        <v>183</v>
      </c>
      <c r="C210" s="74" t="s">
        <v>184</v>
      </c>
      <c r="D210" s="72" t="s">
        <v>21</v>
      </c>
      <c r="E210" s="73">
        <v>108.54000000000002</v>
      </c>
      <c r="F210" s="13">
        <v>1</v>
      </c>
      <c r="G210" s="58"/>
      <c r="H210" s="22">
        <f t="shared" si="5"/>
        <v>108.54</v>
      </c>
    </row>
    <row r="211" spans="2:8" ht="71.25" x14ac:dyDescent="0.2">
      <c r="B211" s="67" t="s">
        <v>137</v>
      </c>
      <c r="C211" s="74" t="s">
        <v>46</v>
      </c>
      <c r="D211" s="72" t="s">
        <v>21</v>
      </c>
      <c r="E211" s="73">
        <v>94.067999999999984</v>
      </c>
      <c r="F211" s="13">
        <v>1</v>
      </c>
      <c r="G211" s="58"/>
      <c r="H211" s="22">
        <f t="shared" ref="H211:H222" si="7">ROUND(E211*F211,2)</f>
        <v>94.07</v>
      </c>
    </row>
    <row r="212" spans="2:8" ht="42.75" x14ac:dyDescent="0.2">
      <c r="B212" s="67" t="s">
        <v>123</v>
      </c>
      <c r="C212" s="74" t="s">
        <v>22</v>
      </c>
      <c r="D212" s="72" t="s">
        <v>21</v>
      </c>
      <c r="E212" s="73">
        <v>141.10199999999998</v>
      </c>
      <c r="F212" s="13">
        <v>1</v>
      </c>
      <c r="G212" s="58"/>
      <c r="H212" s="22">
        <f t="shared" si="7"/>
        <v>141.1</v>
      </c>
    </row>
    <row r="213" spans="2:8" ht="57" x14ac:dyDescent="0.2">
      <c r="B213" s="67" t="s">
        <v>124</v>
      </c>
      <c r="C213" s="74" t="s">
        <v>125</v>
      </c>
      <c r="D213" s="72" t="s">
        <v>4</v>
      </c>
      <c r="E213" s="73">
        <v>32.590000000000003</v>
      </c>
      <c r="F213" s="13">
        <v>1</v>
      </c>
      <c r="G213" s="58"/>
      <c r="H213" s="22">
        <f t="shared" si="7"/>
        <v>32.590000000000003</v>
      </c>
    </row>
    <row r="214" spans="2:8" ht="57" x14ac:dyDescent="0.2">
      <c r="B214" s="67" t="s">
        <v>185</v>
      </c>
      <c r="C214" s="74" t="s">
        <v>186</v>
      </c>
      <c r="D214" s="72" t="s">
        <v>20</v>
      </c>
      <c r="E214" s="73">
        <v>42.35</v>
      </c>
      <c r="F214" s="13">
        <v>1</v>
      </c>
      <c r="G214" s="58"/>
      <c r="H214" s="22">
        <f t="shared" si="7"/>
        <v>42.35</v>
      </c>
    </row>
    <row r="215" spans="2:8" ht="57" x14ac:dyDescent="0.2">
      <c r="B215" s="67" t="s">
        <v>126</v>
      </c>
      <c r="C215" s="74" t="s">
        <v>25</v>
      </c>
      <c r="D215" s="72" t="s">
        <v>20</v>
      </c>
      <c r="E215" s="73">
        <v>179.92800000000003</v>
      </c>
      <c r="F215" s="13">
        <v>1</v>
      </c>
      <c r="G215" s="58"/>
      <c r="H215" s="22">
        <f t="shared" si="7"/>
        <v>179.93</v>
      </c>
    </row>
    <row r="216" spans="2:8" ht="57" x14ac:dyDescent="0.2">
      <c r="B216" s="67" t="s">
        <v>127</v>
      </c>
      <c r="C216" s="74" t="s">
        <v>53</v>
      </c>
      <c r="D216" s="72" t="s">
        <v>20</v>
      </c>
      <c r="E216" s="73">
        <v>53.46</v>
      </c>
      <c r="F216" s="13">
        <v>1</v>
      </c>
      <c r="G216" s="58"/>
      <c r="H216" s="22">
        <f t="shared" si="7"/>
        <v>53.46</v>
      </c>
    </row>
    <row r="217" spans="2:8" ht="57" x14ac:dyDescent="0.2">
      <c r="B217" s="67" t="s">
        <v>128</v>
      </c>
      <c r="C217" s="74" t="s">
        <v>24</v>
      </c>
      <c r="D217" s="72" t="s">
        <v>4</v>
      </c>
      <c r="E217" s="73">
        <v>19.23</v>
      </c>
      <c r="F217" s="13">
        <v>1</v>
      </c>
      <c r="G217" s="58"/>
      <c r="H217" s="22">
        <f t="shared" si="7"/>
        <v>19.23</v>
      </c>
    </row>
    <row r="218" spans="2:8" ht="71.25" x14ac:dyDescent="0.2">
      <c r="B218" s="67" t="s">
        <v>129</v>
      </c>
      <c r="C218" s="74" t="s">
        <v>130</v>
      </c>
      <c r="D218" s="72" t="s">
        <v>21</v>
      </c>
      <c r="E218" s="73">
        <v>4.9612500000000006</v>
      </c>
      <c r="F218" s="13">
        <v>1</v>
      </c>
      <c r="G218" s="58"/>
      <c r="H218" s="22">
        <f t="shared" si="7"/>
        <v>4.96</v>
      </c>
    </row>
    <row r="219" spans="2:8" ht="42.75" x14ac:dyDescent="0.2">
      <c r="B219" s="67" t="s">
        <v>131</v>
      </c>
      <c r="C219" s="74" t="s">
        <v>68</v>
      </c>
      <c r="D219" s="72" t="s">
        <v>4</v>
      </c>
      <c r="E219" s="73">
        <v>12.22</v>
      </c>
      <c r="F219" s="13">
        <v>1</v>
      </c>
      <c r="G219" s="58"/>
      <c r="H219" s="22">
        <f t="shared" si="7"/>
        <v>12.22</v>
      </c>
    </row>
    <row r="220" spans="2:8" ht="57" x14ac:dyDescent="0.2">
      <c r="B220" s="67" t="s">
        <v>132</v>
      </c>
      <c r="C220" s="74" t="s">
        <v>133</v>
      </c>
      <c r="D220" s="72" t="s">
        <v>4</v>
      </c>
      <c r="E220" s="73">
        <v>20.669999999999998</v>
      </c>
      <c r="F220" s="13">
        <v>1</v>
      </c>
      <c r="G220" s="58"/>
      <c r="H220" s="22">
        <f t="shared" si="7"/>
        <v>20.67</v>
      </c>
    </row>
    <row r="221" spans="2:8" ht="57" x14ac:dyDescent="0.2">
      <c r="B221" s="67" t="s">
        <v>187</v>
      </c>
      <c r="C221" s="74" t="s">
        <v>188</v>
      </c>
      <c r="D221" s="72" t="s">
        <v>4</v>
      </c>
      <c r="E221" s="73">
        <v>8.7100000000000009</v>
      </c>
      <c r="F221" s="13">
        <v>1</v>
      </c>
      <c r="G221" s="58"/>
      <c r="H221" s="22">
        <f t="shared" si="7"/>
        <v>8.7100000000000009</v>
      </c>
    </row>
    <row r="222" spans="2:8" ht="42.75" x14ac:dyDescent="0.2">
      <c r="B222" s="67" t="s">
        <v>134</v>
      </c>
      <c r="C222" s="74" t="s">
        <v>45</v>
      </c>
      <c r="D222" s="72" t="s">
        <v>5</v>
      </c>
      <c r="E222" s="73">
        <v>9.6</v>
      </c>
      <c r="F222" s="13">
        <v>1</v>
      </c>
      <c r="G222" s="58"/>
      <c r="H222" s="22">
        <f t="shared" si="7"/>
        <v>9.6</v>
      </c>
    </row>
    <row r="223" spans="2:8" ht="42.75" x14ac:dyDescent="0.2">
      <c r="B223" s="67" t="s">
        <v>189</v>
      </c>
      <c r="C223" s="74" t="s">
        <v>190</v>
      </c>
      <c r="D223" s="72" t="s">
        <v>5</v>
      </c>
      <c r="E223" s="73">
        <v>10.799999999999999</v>
      </c>
      <c r="F223" s="13">
        <v>1</v>
      </c>
      <c r="G223" s="58"/>
      <c r="H223" s="22">
        <f t="shared" ref="H223:H228" si="8">ROUND(E223*F223,2)</f>
        <v>10.8</v>
      </c>
    </row>
    <row r="224" spans="2:8" ht="99.75" x14ac:dyDescent="0.2">
      <c r="B224" s="67" t="s">
        <v>191</v>
      </c>
      <c r="C224" s="74" t="s">
        <v>192</v>
      </c>
      <c r="D224" s="72" t="s">
        <v>5</v>
      </c>
      <c r="E224" s="73">
        <v>18.8</v>
      </c>
      <c r="F224" s="13">
        <v>1</v>
      </c>
      <c r="G224" s="58"/>
      <c r="H224" s="22">
        <f t="shared" si="8"/>
        <v>18.8</v>
      </c>
    </row>
    <row r="225" spans="2:8" ht="99.75" x14ac:dyDescent="0.2">
      <c r="B225" s="67" t="s">
        <v>193</v>
      </c>
      <c r="C225" s="74" t="s">
        <v>194</v>
      </c>
      <c r="D225" s="72" t="s">
        <v>5</v>
      </c>
      <c r="E225" s="73">
        <v>14.4</v>
      </c>
      <c r="F225" s="13">
        <v>1</v>
      </c>
      <c r="G225" s="58"/>
      <c r="H225" s="22">
        <f t="shared" si="8"/>
        <v>14.4</v>
      </c>
    </row>
    <row r="226" spans="2:8" ht="42.75" x14ac:dyDescent="0.2">
      <c r="B226" s="67" t="s">
        <v>135</v>
      </c>
      <c r="C226" s="74" t="s">
        <v>64</v>
      </c>
      <c r="D226" s="72" t="s">
        <v>4</v>
      </c>
      <c r="E226" s="73">
        <v>101.595</v>
      </c>
      <c r="F226" s="13">
        <v>1</v>
      </c>
      <c r="G226" s="58"/>
      <c r="H226" s="22">
        <f t="shared" si="8"/>
        <v>101.6</v>
      </c>
    </row>
    <row r="227" spans="2:8" ht="71.25" x14ac:dyDescent="0.2">
      <c r="B227" s="67" t="s">
        <v>136</v>
      </c>
      <c r="C227" s="74" t="s">
        <v>23</v>
      </c>
      <c r="D227" s="72" t="s">
        <v>21</v>
      </c>
      <c r="E227" s="73">
        <v>78.389999999999986</v>
      </c>
      <c r="F227" s="13">
        <v>1</v>
      </c>
      <c r="G227" s="58"/>
      <c r="H227" s="22">
        <f t="shared" si="8"/>
        <v>78.39</v>
      </c>
    </row>
    <row r="228" spans="2:8" ht="42.75" x14ac:dyDescent="0.2">
      <c r="B228" s="67" t="s">
        <v>138</v>
      </c>
      <c r="C228" s="74" t="s">
        <v>63</v>
      </c>
      <c r="D228" s="72" t="s">
        <v>21</v>
      </c>
      <c r="E228" s="73">
        <v>50</v>
      </c>
      <c r="F228" s="13">
        <v>1</v>
      </c>
      <c r="G228" s="58"/>
      <c r="H228" s="22">
        <f t="shared" si="8"/>
        <v>50</v>
      </c>
    </row>
    <row r="229" spans="2:8" ht="15.75" x14ac:dyDescent="0.2">
      <c r="B229" s="51"/>
      <c r="C229" s="53" t="s">
        <v>60</v>
      </c>
      <c r="D229" s="54"/>
      <c r="E229" s="54"/>
      <c r="F229" s="13">
        <v>1</v>
      </c>
      <c r="G229" s="54"/>
      <c r="H229" s="57">
        <f>SUM(H209:H228)</f>
        <v>1076.3000000000002</v>
      </c>
    </row>
    <row r="230" spans="2:8" s="6" customFormat="1" ht="15.75" x14ac:dyDescent="0.2">
      <c r="B230" s="50"/>
      <c r="C230" s="51" t="str">
        <f>C27</f>
        <v>02.- Estructura</v>
      </c>
      <c r="D230" s="52"/>
      <c r="E230" s="52"/>
      <c r="F230" s="13">
        <v>1</v>
      </c>
      <c r="G230" s="52"/>
      <c r="H230" s="52"/>
    </row>
    <row r="231" spans="2:8" ht="28.5" x14ac:dyDescent="0.2">
      <c r="B231" s="67" t="s">
        <v>87</v>
      </c>
      <c r="C231" s="74" t="s">
        <v>27</v>
      </c>
      <c r="D231" s="72" t="s">
        <v>4</v>
      </c>
      <c r="E231" s="73">
        <v>44.72</v>
      </c>
      <c r="F231" s="13">
        <v>1</v>
      </c>
      <c r="G231" s="58"/>
      <c r="H231" s="22">
        <f t="shared" si="5"/>
        <v>44.72</v>
      </c>
    </row>
    <row r="232" spans="2:8" ht="28.5" x14ac:dyDescent="0.2">
      <c r="B232" s="67" t="s">
        <v>88</v>
      </c>
      <c r="C232" s="74" t="s">
        <v>26</v>
      </c>
      <c r="D232" s="72" t="s">
        <v>4</v>
      </c>
      <c r="E232" s="73">
        <v>76.319999999999993</v>
      </c>
      <c r="F232" s="13">
        <v>1</v>
      </c>
      <c r="G232" s="58"/>
      <c r="H232" s="22">
        <f t="shared" si="5"/>
        <v>76.319999999999993</v>
      </c>
    </row>
    <row r="233" spans="2:8" ht="42.75" x14ac:dyDescent="0.2">
      <c r="B233" s="67" t="s">
        <v>89</v>
      </c>
      <c r="C233" s="74" t="s">
        <v>28</v>
      </c>
      <c r="D233" s="72" t="s">
        <v>20</v>
      </c>
      <c r="E233" s="73">
        <v>1198.0248000000004</v>
      </c>
      <c r="F233" s="13">
        <v>1</v>
      </c>
      <c r="G233" s="58"/>
      <c r="H233" s="22">
        <f t="shared" si="5"/>
        <v>1198.02</v>
      </c>
    </row>
    <row r="234" spans="2:8" ht="42.75" x14ac:dyDescent="0.2">
      <c r="B234" s="67" t="s">
        <v>90</v>
      </c>
      <c r="C234" s="74" t="s">
        <v>43</v>
      </c>
      <c r="D234" s="72" t="s">
        <v>20</v>
      </c>
      <c r="E234" s="73">
        <v>150.678</v>
      </c>
      <c r="F234" s="13">
        <v>1</v>
      </c>
      <c r="G234" s="58"/>
      <c r="H234" s="22">
        <f t="shared" si="5"/>
        <v>150.68</v>
      </c>
    </row>
    <row r="235" spans="2:8" ht="42.75" x14ac:dyDescent="0.2">
      <c r="B235" s="67" t="s">
        <v>91</v>
      </c>
      <c r="C235" s="74" t="s">
        <v>54</v>
      </c>
      <c r="D235" s="72" t="s">
        <v>20</v>
      </c>
      <c r="E235" s="73">
        <v>52.699999999999996</v>
      </c>
      <c r="F235" s="13">
        <v>1</v>
      </c>
      <c r="G235" s="58"/>
      <c r="H235" s="22">
        <f t="shared" si="5"/>
        <v>52.7</v>
      </c>
    </row>
    <row r="236" spans="2:8" ht="85.5" x14ac:dyDescent="0.2">
      <c r="B236" s="67" t="s">
        <v>92</v>
      </c>
      <c r="C236" s="74" t="s">
        <v>93</v>
      </c>
      <c r="D236" s="72" t="s">
        <v>21</v>
      </c>
      <c r="E236" s="73">
        <v>16.2956</v>
      </c>
      <c r="F236" s="13">
        <v>1</v>
      </c>
      <c r="G236" s="58"/>
      <c r="H236" s="22">
        <f t="shared" si="5"/>
        <v>16.3</v>
      </c>
    </row>
    <row r="237" spans="2:8" ht="15.75" x14ac:dyDescent="0.2">
      <c r="B237" s="51"/>
      <c r="C237" s="53" t="s">
        <v>29</v>
      </c>
      <c r="D237" s="54"/>
      <c r="E237" s="54"/>
      <c r="F237" s="13">
        <v>1</v>
      </c>
      <c r="G237" s="54"/>
      <c r="H237" s="57">
        <f>SUM(H231:H236)</f>
        <v>1538.74</v>
      </c>
    </row>
    <row r="238" spans="2:8" s="6" customFormat="1" ht="15.75" x14ac:dyDescent="0.2">
      <c r="B238" s="50"/>
      <c r="C238" s="51" t="str">
        <f>C28</f>
        <v>03.- Albañilería y acabados</v>
      </c>
      <c r="D238" s="52"/>
      <c r="E238" s="52"/>
      <c r="F238" s="13">
        <v>1</v>
      </c>
      <c r="G238" s="52"/>
      <c r="H238" s="52"/>
    </row>
    <row r="239" spans="2:8" ht="99.75" x14ac:dyDescent="0.2">
      <c r="B239" s="67" t="s">
        <v>94</v>
      </c>
      <c r="C239" s="74" t="s">
        <v>95</v>
      </c>
      <c r="D239" s="72" t="s">
        <v>5</v>
      </c>
      <c r="E239" s="73">
        <v>20</v>
      </c>
      <c r="F239" s="13">
        <v>1</v>
      </c>
      <c r="G239" s="58"/>
      <c r="H239" s="22">
        <f t="shared" si="5"/>
        <v>20</v>
      </c>
    </row>
    <row r="240" spans="2:8" ht="114" x14ac:dyDescent="0.2">
      <c r="B240" s="67" t="s">
        <v>197</v>
      </c>
      <c r="C240" s="74" t="s">
        <v>198</v>
      </c>
      <c r="D240" s="72" t="s">
        <v>5</v>
      </c>
      <c r="E240" s="73">
        <v>37.6</v>
      </c>
      <c r="F240" s="13">
        <v>1</v>
      </c>
      <c r="G240" s="58"/>
      <c r="H240" s="22">
        <f t="shared" si="5"/>
        <v>37.6</v>
      </c>
    </row>
    <row r="241" spans="2:8" ht="99.75" x14ac:dyDescent="0.2">
      <c r="B241" s="67" t="s">
        <v>199</v>
      </c>
      <c r="C241" s="74" t="s">
        <v>200</v>
      </c>
      <c r="D241" s="72" t="s">
        <v>5</v>
      </c>
      <c r="E241" s="73">
        <v>22.5</v>
      </c>
      <c r="F241" s="13">
        <v>1</v>
      </c>
      <c r="G241" s="58"/>
      <c r="H241" s="22">
        <f t="shared" si="5"/>
        <v>22.5</v>
      </c>
    </row>
    <row r="242" spans="2:8" ht="99.75" x14ac:dyDescent="0.2">
      <c r="B242" s="67" t="s">
        <v>201</v>
      </c>
      <c r="C242" s="74" t="s">
        <v>202</v>
      </c>
      <c r="D242" s="72" t="s">
        <v>5</v>
      </c>
      <c r="E242" s="73">
        <v>12.2</v>
      </c>
      <c r="F242" s="13">
        <v>1</v>
      </c>
      <c r="G242" s="58"/>
      <c r="H242" s="22">
        <f t="shared" si="5"/>
        <v>12.2</v>
      </c>
    </row>
    <row r="243" spans="2:8" ht="171" x14ac:dyDescent="0.2">
      <c r="B243" s="67" t="s">
        <v>96</v>
      </c>
      <c r="C243" s="74" t="s">
        <v>97</v>
      </c>
      <c r="D243" s="72" t="s">
        <v>4</v>
      </c>
      <c r="E243" s="73">
        <v>47</v>
      </c>
      <c r="F243" s="13">
        <v>1</v>
      </c>
      <c r="G243" s="58"/>
      <c r="H243" s="22">
        <f t="shared" si="5"/>
        <v>47</v>
      </c>
    </row>
    <row r="244" spans="2:8" ht="171" x14ac:dyDescent="0.2">
      <c r="B244" s="67" t="s">
        <v>203</v>
      </c>
      <c r="C244" s="74" t="s">
        <v>204</v>
      </c>
      <c r="D244" s="72" t="s">
        <v>4</v>
      </c>
      <c r="E244" s="73">
        <v>15.919999999999998</v>
      </c>
      <c r="F244" s="13">
        <v>1</v>
      </c>
      <c r="G244" s="58"/>
      <c r="H244" s="22">
        <f t="shared" si="5"/>
        <v>15.92</v>
      </c>
    </row>
    <row r="245" spans="2:8" ht="57" x14ac:dyDescent="0.2">
      <c r="B245" s="67" t="s">
        <v>143</v>
      </c>
      <c r="C245" s="74" t="s">
        <v>30</v>
      </c>
      <c r="D245" s="72" t="s">
        <v>4</v>
      </c>
      <c r="E245" s="73">
        <v>82.920000000000016</v>
      </c>
      <c r="F245" s="13">
        <v>1</v>
      </c>
      <c r="G245" s="58"/>
      <c r="H245" s="22">
        <f t="shared" si="5"/>
        <v>82.92</v>
      </c>
    </row>
    <row r="246" spans="2:8" ht="114" x14ac:dyDescent="0.2">
      <c r="B246" s="67" t="s">
        <v>205</v>
      </c>
      <c r="C246" s="74" t="s">
        <v>206</v>
      </c>
      <c r="D246" s="72" t="s">
        <v>4</v>
      </c>
      <c r="E246" s="73">
        <v>71.720000000000013</v>
      </c>
      <c r="F246" s="13">
        <v>1</v>
      </c>
      <c r="G246" s="58"/>
      <c r="H246" s="22">
        <f t="shared" si="5"/>
        <v>71.72</v>
      </c>
    </row>
    <row r="247" spans="2:8" ht="114" x14ac:dyDescent="0.2">
      <c r="B247" s="67" t="s">
        <v>144</v>
      </c>
      <c r="C247" s="74" t="s">
        <v>145</v>
      </c>
      <c r="D247" s="72" t="s">
        <v>4</v>
      </c>
      <c r="E247" s="73">
        <v>11.200000000000001</v>
      </c>
      <c r="F247" s="13">
        <v>1</v>
      </c>
      <c r="G247" s="58"/>
      <c r="H247" s="22">
        <f t="shared" si="5"/>
        <v>11.2</v>
      </c>
    </row>
    <row r="248" spans="2:8" ht="156.75" x14ac:dyDescent="0.2">
      <c r="B248" s="67" t="s">
        <v>98</v>
      </c>
      <c r="C248" s="74" t="s">
        <v>19</v>
      </c>
      <c r="D248" s="72" t="s">
        <v>4</v>
      </c>
      <c r="E248" s="73">
        <v>125.84</v>
      </c>
      <c r="F248" s="13">
        <v>1</v>
      </c>
      <c r="G248" s="58"/>
      <c r="H248" s="22">
        <f t="shared" ref="H248:H249" si="9">ROUND(E248*F248,2)</f>
        <v>125.84</v>
      </c>
    </row>
    <row r="249" spans="2:8" ht="85.5" x14ac:dyDescent="0.2">
      <c r="B249" s="67" t="s">
        <v>99</v>
      </c>
      <c r="C249" s="74" t="s">
        <v>31</v>
      </c>
      <c r="D249" s="72" t="s">
        <v>4</v>
      </c>
      <c r="E249" s="73">
        <v>121.03999999999999</v>
      </c>
      <c r="F249" s="13">
        <v>1</v>
      </c>
      <c r="G249" s="58"/>
      <c r="H249" s="22">
        <f t="shared" si="9"/>
        <v>121.04</v>
      </c>
    </row>
    <row r="250" spans="2:8" ht="156.75" x14ac:dyDescent="0.2">
      <c r="B250" s="67" t="s">
        <v>100</v>
      </c>
      <c r="C250" s="74" t="s">
        <v>101</v>
      </c>
      <c r="D250" s="72" t="s">
        <v>4</v>
      </c>
      <c r="E250" s="73">
        <v>71.720000000000013</v>
      </c>
      <c r="F250" s="13">
        <v>1</v>
      </c>
      <c r="G250" s="58"/>
      <c r="H250" s="22">
        <f t="shared" ref="H250:H255" si="10">ROUND(E250*F250,2)</f>
        <v>71.72</v>
      </c>
    </row>
    <row r="251" spans="2:8" ht="156.75" x14ac:dyDescent="0.2">
      <c r="B251" s="67" t="s">
        <v>102</v>
      </c>
      <c r="C251" s="74" t="s">
        <v>47</v>
      </c>
      <c r="D251" s="72" t="s">
        <v>5</v>
      </c>
      <c r="E251" s="73">
        <v>48.6</v>
      </c>
      <c r="F251" s="13">
        <v>1</v>
      </c>
      <c r="G251" s="58"/>
      <c r="H251" s="22">
        <f t="shared" si="10"/>
        <v>48.6</v>
      </c>
    </row>
    <row r="252" spans="2:8" ht="57" x14ac:dyDescent="0.2">
      <c r="B252" s="67" t="s">
        <v>207</v>
      </c>
      <c r="C252" s="74" t="s">
        <v>208</v>
      </c>
      <c r="D252" s="72" t="s">
        <v>3</v>
      </c>
      <c r="E252" s="73">
        <v>1</v>
      </c>
      <c r="F252" s="13">
        <v>1</v>
      </c>
      <c r="G252" s="58"/>
      <c r="H252" s="22">
        <f t="shared" si="10"/>
        <v>1</v>
      </c>
    </row>
    <row r="253" spans="2:8" ht="99.75" x14ac:dyDescent="0.2">
      <c r="B253" s="67" t="s">
        <v>269</v>
      </c>
      <c r="C253" s="74" t="s">
        <v>270</v>
      </c>
      <c r="D253" s="72" t="s">
        <v>4</v>
      </c>
      <c r="E253" s="73">
        <v>26.740000000000002</v>
      </c>
      <c r="F253" s="13">
        <v>1</v>
      </c>
      <c r="G253" s="58"/>
      <c r="H253" s="22">
        <f t="shared" si="10"/>
        <v>26.74</v>
      </c>
    </row>
    <row r="254" spans="2:8" ht="171" x14ac:dyDescent="0.2">
      <c r="B254" s="67" t="s">
        <v>103</v>
      </c>
      <c r="C254" s="74" t="s">
        <v>65</v>
      </c>
      <c r="D254" s="72" t="s">
        <v>4</v>
      </c>
      <c r="E254" s="73">
        <v>246.88000000000002</v>
      </c>
      <c r="F254" s="13">
        <v>1</v>
      </c>
      <c r="G254" s="58"/>
      <c r="H254" s="22">
        <f t="shared" si="10"/>
        <v>246.88</v>
      </c>
    </row>
    <row r="255" spans="2:8" ht="71.25" x14ac:dyDescent="0.2">
      <c r="B255" s="67" t="s">
        <v>104</v>
      </c>
      <c r="C255" s="74" t="s">
        <v>32</v>
      </c>
      <c r="D255" s="72" t="s">
        <v>4</v>
      </c>
      <c r="E255" s="73">
        <v>74.88000000000001</v>
      </c>
      <c r="F255" s="13">
        <v>1</v>
      </c>
      <c r="G255" s="58"/>
      <c r="H255" s="22">
        <f t="shared" si="10"/>
        <v>74.88</v>
      </c>
    </row>
    <row r="256" spans="2:8" ht="15.75" x14ac:dyDescent="0.2">
      <c r="B256" s="51"/>
      <c r="C256" s="53" t="s">
        <v>33</v>
      </c>
      <c r="D256" s="54"/>
      <c r="E256" s="54"/>
      <c r="F256" s="13">
        <v>1</v>
      </c>
      <c r="G256" s="54"/>
      <c r="H256" s="57">
        <f>SUM(H239:H255)</f>
        <v>1037.76</v>
      </c>
    </row>
    <row r="257" spans="2:8" s="6" customFormat="1" ht="15.75" x14ac:dyDescent="0.2">
      <c r="B257" s="50"/>
      <c r="C257" s="51" t="str">
        <f>C29</f>
        <v>04.- Herrería, carpintería y cancelería</v>
      </c>
      <c r="D257" s="52"/>
      <c r="E257" s="52"/>
      <c r="F257" s="13">
        <v>1</v>
      </c>
      <c r="G257" s="52"/>
      <c r="H257" s="52"/>
    </row>
    <row r="258" spans="2:8" ht="99.75" x14ac:dyDescent="0.2">
      <c r="B258" s="67" t="s">
        <v>105</v>
      </c>
      <c r="C258" s="74" t="s">
        <v>55</v>
      </c>
      <c r="D258" s="72" t="s">
        <v>3</v>
      </c>
      <c r="E258" s="73">
        <v>1</v>
      </c>
      <c r="F258" s="13">
        <v>1</v>
      </c>
      <c r="G258" s="58"/>
      <c r="H258" s="22">
        <f t="shared" si="5"/>
        <v>1</v>
      </c>
    </row>
    <row r="259" spans="2:8" ht="71.25" x14ac:dyDescent="0.2">
      <c r="B259" s="67" t="s">
        <v>271</v>
      </c>
      <c r="C259" s="74" t="s">
        <v>272</v>
      </c>
      <c r="D259" s="76" t="s">
        <v>3</v>
      </c>
      <c r="E259" s="73">
        <v>2</v>
      </c>
      <c r="F259" s="13">
        <v>1</v>
      </c>
      <c r="G259" s="58"/>
      <c r="H259" s="22">
        <f t="shared" si="5"/>
        <v>2</v>
      </c>
    </row>
    <row r="260" spans="2:8" ht="42.75" x14ac:dyDescent="0.2">
      <c r="B260" s="67" t="s">
        <v>106</v>
      </c>
      <c r="C260" s="74" t="s">
        <v>107</v>
      </c>
      <c r="D260" s="72" t="s">
        <v>4</v>
      </c>
      <c r="E260" s="73">
        <v>10.199999999999999</v>
      </c>
      <c r="F260" s="13">
        <v>1</v>
      </c>
      <c r="G260" s="58"/>
      <c r="H260" s="22">
        <f t="shared" ref="H260:H264" si="11">ROUND(E260*F260,2)</f>
        <v>10.199999999999999</v>
      </c>
    </row>
    <row r="261" spans="2:8" ht="128.25" x14ac:dyDescent="0.2">
      <c r="B261" s="67" t="s">
        <v>223</v>
      </c>
      <c r="C261" s="74" t="s">
        <v>224</v>
      </c>
      <c r="D261" s="72" t="s">
        <v>3</v>
      </c>
      <c r="E261" s="73">
        <v>1</v>
      </c>
      <c r="F261" s="13">
        <v>1</v>
      </c>
      <c r="G261" s="58"/>
      <c r="H261" s="22">
        <f t="shared" si="11"/>
        <v>1</v>
      </c>
    </row>
    <row r="262" spans="2:8" ht="128.25" x14ac:dyDescent="0.2">
      <c r="B262" s="67" t="s">
        <v>225</v>
      </c>
      <c r="C262" s="74" t="s">
        <v>226</v>
      </c>
      <c r="D262" s="72" t="s">
        <v>3</v>
      </c>
      <c r="E262" s="73">
        <v>2</v>
      </c>
      <c r="F262" s="13">
        <v>1</v>
      </c>
      <c r="G262" s="58"/>
      <c r="H262" s="22">
        <f t="shared" si="11"/>
        <v>2</v>
      </c>
    </row>
    <row r="263" spans="2:8" ht="99.75" x14ac:dyDescent="0.2">
      <c r="B263" s="67" t="s">
        <v>108</v>
      </c>
      <c r="C263" s="74" t="s">
        <v>48</v>
      </c>
      <c r="D263" s="72" t="s">
        <v>4</v>
      </c>
      <c r="E263" s="73">
        <v>10.199999999999999</v>
      </c>
      <c r="F263" s="13">
        <v>1</v>
      </c>
      <c r="G263" s="58"/>
      <c r="H263" s="22">
        <f t="shared" si="11"/>
        <v>10.199999999999999</v>
      </c>
    </row>
    <row r="264" spans="2:8" ht="28.5" x14ac:dyDescent="0.2">
      <c r="B264" s="67" t="s">
        <v>227</v>
      </c>
      <c r="C264" s="74" t="s">
        <v>228</v>
      </c>
      <c r="D264" s="72" t="s">
        <v>3</v>
      </c>
      <c r="E264" s="73">
        <v>1</v>
      </c>
      <c r="F264" s="13">
        <v>1</v>
      </c>
      <c r="G264" s="58"/>
      <c r="H264" s="22">
        <f t="shared" si="11"/>
        <v>1</v>
      </c>
    </row>
    <row r="265" spans="2:8" ht="15.75" x14ac:dyDescent="0.2">
      <c r="B265" s="51"/>
      <c r="C265" s="53" t="s">
        <v>56</v>
      </c>
      <c r="D265" s="54"/>
      <c r="E265" s="54"/>
      <c r="F265" s="13">
        <v>1</v>
      </c>
      <c r="G265" s="54"/>
      <c r="H265" s="57">
        <f>SUM(H258:H264)</f>
        <v>27.4</v>
      </c>
    </row>
    <row r="266" spans="2:8" s="6" customFormat="1" ht="15.75" x14ac:dyDescent="0.2">
      <c r="B266" s="50"/>
      <c r="C266" s="51" t="str">
        <f>C30</f>
        <v>05.- Instalaciones</v>
      </c>
      <c r="D266" s="52"/>
      <c r="E266" s="52"/>
      <c r="F266" s="13">
        <v>1</v>
      </c>
      <c r="G266" s="52"/>
      <c r="H266" s="52"/>
    </row>
    <row r="267" spans="2:8" ht="28.5" x14ac:dyDescent="0.2">
      <c r="B267" s="67" t="s">
        <v>109</v>
      </c>
      <c r="C267" s="74" t="s">
        <v>34</v>
      </c>
      <c r="D267" s="72" t="s">
        <v>35</v>
      </c>
      <c r="E267" s="73">
        <v>2</v>
      </c>
      <c r="F267" s="13">
        <v>1</v>
      </c>
      <c r="G267" s="58"/>
      <c r="H267" s="22">
        <f t="shared" si="5"/>
        <v>2</v>
      </c>
    </row>
    <row r="268" spans="2:8" ht="85.5" x14ac:dyDescent="0.2">
      <c r="B268" s="67" t="s">
        <v>110</v>
      </c>
      <c r="C268" s="74" t="s">
        <v>36</v>
      </c>
      <c r="D268" s="72" t="s">
        <v>35</v>
      </c>
      <c r="E268" s="73">
        <v>9</v>
      </c>
      <c r="F268" s="13">
        <v>1</v>
      </c>
      <c r="G268" s="58"/>
      <c r="H268" s="22">
        <f t="shared" si="5"/>
        <v>9</v>
      </c>
    </row>
    <row r="269" spans="2:8" ht="42.75" x14ac:dyDescent="0.2">
      <c r="B269" s="67" t="s">
        <v>111</v>
      </c>
      <c r="C269" s="74" t="s">
        <v>112</v>
      </c>
      <c r="D269" s="72" t="s">
        <v>35</v>
      </c>
      <c r="E269" s="73">
        <v>4</v>
      </c>
      <c r="F269" s="13">
        <v>1</v>
      </c>
      <c r="G269" s="58"/>
      <c r="H269" s="22">
        <f t="shared" si="5"/>
        <v>4</v>
      </c>
    </row>
    <row r="270" spans="2:8" ht="57" x14ac:dyDescent="0.2">
      <c r="B270" s="67" t="s">
        <v>113</v>
      </c>
      <c r="C270" s="74" t="s">
        <v>38</v>
      </c>
      <c r="D270" s="72" t="s">
        <v>35</v>
      </c>
      <c r="E270" s="73">
        <v>4</v>
      </c>
      <c r="F270" s="13">
        <v>1</v>
      </c>
      <c r="G270" s="58"/>
      <c r="H270" s="22">
        <f t="shared" si="5"/>
        <v>4</v>
      </c>
    </row>
    <row r="271" spans="2:8" ht="57" x14ac:dyDescent="0.2">
      <c r="B271" s="67" t="s">
        <v>273</v>
      </c>
      <c r="C271" s="74" t="s">
        <v>274</v>
      </c>
      <c r="D271" s="72" t="s">
        <v>35</v>
      </c>
      <c r="E271" s="73">
        <v>1</v>
      </c>
      <c r="F271" s="13">
        <v>1</v>
      </c>
      <c r="G271" s="58"/>
      <c r="H271" s="22">
        <f t="shared" si="5"/>
        <v>1</v>
      </c>
    </row>
    <row r="272" spans="2:8" ht="71.25" x14ac:dyDescent="0.2">
      <c r="B272" s="67" t="s">
        <v>233</v>
      </c>
      <c r="C272" s="74" t="s">
        <v>234</v>
      </c>
      <c r="D272" s="72" t="s">
        <v>3</v>
      </c>
      <c r="E272" s="73">
        <v>8</v>
      </c>
      <c r="F272" s="13">
        <v>1</v>
      </c>
      <c r="G272" s="58"/>
      <c r="H272" s="22">
        <f t="shared" si="5"/>
        <v>8</v>
      </c>
    </row>
    <row r="273" spans="2:8" ht="71.25" x14ac:dyDescent="0.2">
      <c r="B273" s="67" t="s">
        <v>114</v>
      </c>
      <c r="C273" s="74" t="s">
        <v>66</v>
      </c>
      <c r="D273" s="72" t="s">
        <v>3</v>
      </c>
      <c r="E273" s="73">
        <v>2</v>
      </c>
      <c r="F273" s="13">
        <v>1</v>
      </c>
      <c r="G273" s="58"/>
      <c r="H273" s="22">
        <f t="shared" si="5"/>
        <v>2</v>
      </c>
    </row>
    <row r="274" spans="2:8" ht="42.75" x14ac:dyDescent="0.2">
      <c r="B274" s="67" t="s">
        <v>115</v>
      </c>
      <c r="C274" s="74" t="s">
        <v>37</v>
      </c>
      <c r="D274" s="72" t="s">
        <v>3</v>
      </c>
      <c r="E274" s="73">
        <v>4</v>
      </c>
      <c r="F274" s="13">
        <v>1</v>
      </c>
      <c r="G274" s="58"/>
      <c r="H274" s="22">
        <f t="shared" si="5"/>
        <v>4</v>
      </c>
    </row>
    <row r="275" spans="2:8" ht="42.75" x14ac:dyDescent="0.2">
      <c r="B275" s="67" t="s">
        <v>116</v>
      </c>
      <c r="C275" s="74" t="s">
        <v>39</v>
      </c>
      <c r="D275" s="72" t="s">
        <v>3</v>
      </c>
      <c r="E275" s="73">
        <v>1</v>
      </c>
      <c r="F275" s="13">
        <v>1</v>
      </c>
      <c r="G275" s="58"/>
      <c r="H275" s="22">
        <f t="shared" si="5"/>
        <v>1</v>
      </c>
    </row>
    <row r="276" spans="2:8" ht="99.75" x14ac:dyDescent="0.2">
      <c r="B276" s="67" t="s">
        <v>235</v>
      </c>
      <c r="C276" s="74" t="s">
        <v>236</v>
      </c>
      <c r="D276" s="72" t="s">
        <v>35</v>
      </c>
      <c r="E276" s="73">
        <v>3</v>
      </c>
      <c r="F276" s="13">
        <v>1</v>
      </c>
      <c r="G276" s="58"/>
      <c r="H276" s="22">
        <f t="shared" si="5"/>
        <v>3</v>
      </c>
    </row>
    <row r="277" spans="2:8" ht="71.25" x14ac:dyDescent="0.2">
      <c r="B277" s="67" t="s">
        <v>237</v>
      </c>
      <c r="C277" s="74" t="s">
        <v>238</v>
      </c>
      <c r="D277" s="72" t="s">
        <v>3</v>
      </c>
      <c r="E277" s="73">
        <v>3</v>
      </c>
      <c r="F277" s="13">
        <v>1</v>
      </c>
      <c r="G277" s="58"/>
      <c r="H277" s="22">
        <f t="shared" si="5"/>
        <v>3</v>
      </c>
    </row>
    <row r="278" spans="2:8" ht="142.5" x14ac:dyDescent="0.2">
      <c r="B278" s="67" t="s">
        <v>275</v>
      </c>
      <c r="C278" s="74" t="s">
        <v>276</v>
      </c>
      <c r="D278" s="72" t="s">
        <v>3</v>
      </c>
      <c r="E278" s="73">
        <v>2</v>
      </c>
      <c r="F278" s="13">
        <v>1</v>
      </c>
      <c r="G278" s="58"/>
      <c r="H278" s="22">
        <f t="shared" si="5"/>
        <v>2</v>
      </c>
    </row>
    <row r="279" spans="2:8" ht="142.5" x14ac:dyDescent="0.2">
      <c r="B279" s="67" t="s">
        <v>239</v>
      </c>
      <c r="C279" s="74" t="s">
        <v>240</v>
      </c>
      <c r="D279" s="72" t="s">
        <v>3</v>
      </c>
      <c r="E279" s="73">
        <v>1</v>
      </c>
      <c r="F279" s="13">
        <v>1</v>
      </c>
      <c r="G279" s="58"/>
      <c r="H279" s="22">
        <f t="shared" si="5"/>
        <v>1</v>
      </c>
    </row>
    <row r="280" spans="2:8" ht="85.5" x14ac:dyDescent="0.2">
      <c r="B280" s="67" t="s">
        <v>117</v>
      </c>
      <c r="C280" s="74" t="s">
        <v>118</v>
      </c>
      <c r="D280" s="72" t="s">
        <v>35</v>
      </c>
      <c r="E280" s="73">
        <v>3</v>
      </c>
      <c r="F280" s="13">
        <v>1</v>
      </c>
      <c r="G280" s="58"/>
      <c r="H280" s="22">
        <f t="shared" si="5"/>
        <v>3</v>
      </c>
    </row>
    <row r="281" spans="2:8" ht="114" x14ac:dyDescent="0.2">
      <c r="B281" s="67" t="s">
        <v>119</v>
      </c>
      <c r="C281" s="74" t="s">
        <v>120</v>
      </c>
      <c r="D281" s="72" t="s">
        <v>3</v>
      </c>
      <c r="E281" s="73">
        <v>3</v>
      </c>
      <c r="F281" s="13">
        <v>1</v>
      </c>
      <c r="G281" s="58"/>
      <c r="H281" s="22">
        <f t="shared" ref="H281:H287" si="12">ROUND(E281*F281,2)</f>
        <v>3</v>
      </c>
    </row>
    <row r="282" spans="2:8" ht="42.75" x14ac:dyDescent="0.2">
      <c r="B282" s="67" t="s">
        <v>241</v>
      </c>
      <c r="C282" s="74" t="s">
        <v>242</v>
      </c>
      <c r="D282" s="72" t="s">
        <v>3</v>
      </c>
      <c r="E282" s="73">
        <v>1</v>
      </c>
      <c r="F282" s="13">
        <v>1</v>
      </c>
      <c r="G282" s="58"/>
      <c r="H282" s="22">
        <f t="shared" si="12"/>
        <v>1</v>
      </c>
    </row>
    <row r="283" spans="2:8" ht="71.25" x14ac:dyDescent="0.2">
      <c r="B283" s="67" t="s">
        <v>121</v>
      </c>
      <c r="C283" s="74" t="s">
        <v>40</v>
      </c>
      <c r="D283" s="72" t="s">
        <v>3</v>
      </c>
      <c r="E283" s="73">
        <v>10</v>
      </c>
      <c r="F283" s="13">
        <v>1</v>
      </c>
      <c r="G283" s="58"/>
      <c r="H283" s="22">
        <f t="shared" si="12"/>
        <v>10</v>
      </c>
    </row>
    <row r="284" spans="2:8" ht="71.25" x14ac:dyDescent="0.2">
      <c r="B284" s="67" t="s">
        <v>173</v>
      </c>
      <c r="C284" s="74" t="s">
        <v>174</v>
      </c>
      <c r="D284" s="72" t="s">
        <v>3</v>
      </c>
      <c r="E284" s="73">
        <v>2</v>
      </c>
      <c r="F284" s="13">
        <v>1</v>
      </c>
      <c r="G284" s="58"/>
      <c r="H284" s="22">
        <f t="shared" si="12"/>
        <v>2</v>
      </c>
    </row>
    <row r="285" spans="2:8" ht="71.25" x14ac:dyDescent="0.2">
      <c r="B285" s="67" t="s">
        <v>157</v>
      </c>
      <c r="C285" s="74" t="s">
        <v>57</v>
      </c>
      <c r="D285" s="72" t="s">
        <v>3</v>
      </c>
      <c r="E285" s="73">
        <v>5</v>
      </c>
      <c r="F285" s="13">
        <v>1</v>
      </c>
      <c r="G285" s="58"/>
      <c r="H285" s="22">
        <f t="shared" si="12"/>
        <v>5</v>
      </c>
    </row>
    <row r="286" spans="2:8" ht="71.25" x14ac:dyDescent="0.2">
      <c r="B286" s="67" t="s">
        <v>277</v>
      </c>
      <c r="C286" s="74" t="s">
        <v>278</v>
      </c>
      <c r="D286" s="72" t="s">
        <v>3</v>
      </c>
      <c r="E286" s="73">
        <v>1</v>
      </c>
      <c r="F286" s="13">
        <v>1</v>
      </c>
      <c r="G286" s="58"/>
      <c r="H286" s="22">
        <f t="shared" si="12"/>
        <v>1</v>
      </c>
    </row>
    <row r="287" spans="2:8" ht="42.75" x14ac:dyDescent="0.2">
      <c r="B287" s="67" t="s">
        <v>279</v>
      </c>
      <c r="C287" s="74" t="s">
        <v>280</v>
      </c>
      <c r="D287" s="72" t="s">
        <v>3</v>
      </c>
      <c r="E287" s="73">
        <v>1</v>
      </c>
      <c r="F287" s="13">
        <v>1</v>
      </c>
      <c r="G287" s="58"/>
      <c r="H287" s="22">
        <f t="shared" si="12"/>
        <v>1</v>
      </c>
    </row>
    <row r="288" spans="2:8" ht="15.75" x14ac:dyDescent="0.2">
      <c r="B288" s="51"/>
      <c r="C288" s="53" t="s">
        <v>44</v>
      </c>
      <c r="D288" s="54"/>
      <c r="E288" s="54"/>
      <c r="F288" s="13">
        <v>1</v>
      </c>
      <c r="G288" s="54"/>
      <c r="H288" s="57">
        <f>SUM(H267:H287)</f>
        <v>70</v>
      </c>
    </row>
    <row r="289" spans="2:8" ht="15.75" x14ac:dyDescent="0.2">
      <c r="B289" s="55"/>
      <c r="C289" s="56" t="s">
        <v>149</v>
      </c>
      <c r="D289" s="63"/>
      <c r="E289" s="65"/>
      <c r="F289" s="13">
        <v>1</v>
      </c>
      <c r="G289" s="64"/>
      <c r="H289" s="59">
        <f>H229+H237+H256+H265+H288</f>
        <v>3750.2000000000003</v>
      </c>
    </row>
    <row r="290" spans="2:8" s="24" customFormat="1" ht="15.75" x14ac:dyDescent="0.25">
      <c r="B290" s="34"/>
      <c r="C290" s="60" t="str">
        <f>C33</f>
        <v>III.- Construccion de cisterna de 10,000 litros</v>
      </c>
      <c r="D290" s="61"/>
      <c r="E290" s="66"/>
      <c r="F290" s="13">
        <v>1</v>
      </c>
      <c r="G290" s="61"/>
      <c r="H290" s="62"/>
    </row>
    <row r="291" spans="2:8" s="6" customFormat="1" ht="15.75" x14ac:dyDescent="0.2">
      <c r="B291" s="50"/>
      <c r="C291" s="51" t="str">
        <f>C34</f>
        <v>01.- Cimentación</v>
      </c>
      <c r="D291" s="52"/>
      <c r="E291" s="52"/>
      <c r="F291" s="13">
        <v>1</v>
      </c>
      <c r="G291" s="52"/>
      <c r="H291" s="52"/>
    </row>
    <row r="292" spans="2:8" ht="42.75" x14ac:dyDescent="0.2">
      <c r="B292" s="67" t="s">
        <v>123</v>
      </c>
      <c r="C292" s="74" t="s">
        <v>22</v>
      </c>
      <c r="D292" s="72" t="s">
        <v>21</v>
      </c>
      <c r="E292" s="73">
        <v>43.655000000000001</v>
      </c>
      <c r="F292" s="13">
        <v>1</v>
      </c>
      <c r="G292" s="58"/>
      <c r="H292" s="22">
        <f t="shared" ref="H292:H317" si="13">ROUND(E292*F292,2)</f>
        <v>43.66</v>
      </c>
    </row>
    <row r="293" spans="2:8" ht="71.25" x14ac:dyDescent="0.2">
      <c r="B293" s="67" t="s">
        <v>137</v>
      </c>
      <c r="C293" s="74" t="s">
        <v>46</v>
      </c>
      <c r="D293" s="72" t="s">
        <v>21</v>
      </c>
      <c r="E293" s="73">
        <v>9.8000000000000007</v>
      </c>
      <c r="F293" s="13">
        <v>1</v>
      </c>
      <c r="G293" s="58"/>
      <c r="H293" s="22">
        <f t="shared" si="13"/>
        <v>9.8000000000000007</v>
      </c>
    </row>
    <row r="294" spans="2:8" ht="57" x14ac:dyDescent="0.2">
      <c r="B294" s="67" t="s">
        <v>124</v>
      </c>
      <c r="C294" s="74" t="s">
        <v>125</v>
      </c>
      <c r="D294" s="72" t="s">
        <v>4</v>
      </c>
      <c r="E294" s="73">
        <v>9.0847957600810538</v>
      </c>
      <c r="F294" s="13">
        <v>1</v>
      </c>
      <c r="G294" s="58"/>
      <c r="H294" s="22">
        <f t="shared" si="13"/>
        <v>9.08</v>
      </c>
    </row>
    <row r="295" spans="2:8" ht="57" x14ac:dyDescent="0.2">
      <c r="B295" s="67" t="s">
        <v>283</v>
      </c>
      <c r="C295" s="74" t="s">
        <v>284</v>
      </c>
      <c r="D295" s="72" t="s">
        <v>20</v>
      </c>
      <c r="E295" s="73">
        <v>65.689484000827576</v>
      </c>
      <c r="F295" s="13">
        <v>1</v>
      </c>
      <c r="G295" s="58"/>
      <c r="H295" s="22">
        <f t="shared" si="13"/>
        <v>65.69</v>
      </c>
    </row>
    <row r="296" spans="2:8" ht="57" x14ac:dyDescent="0.2">
      <c r="B296" s="67" t="s">
        <v>128</v>
      </c>
      <c r="C296" s="74" t="s">
        <v>24</v>
      </c>
      <c r="D296" s="72" t="s">
        <v>4</v>
      </c>
      <c r="E296" s="73">
        <v>0.9550441666912971</v>
      </c>
      <c r="F296" s="13">
        <v>1</v>
      </c>
      <c r="G296" s="58"/>
      <c r="H296" s="22">
        <f t="shared" si="13"/>
        <v>0.96</v>
      </c>
    </row>
    <row r="297" spans="2:8" ht="85.5" x14ac:dyDescent="0.2">
      <c r="B297" s="67" t="s">
        <v>285</v>
      </c>
      <c r="C297" s="74" t="s">
        <v>286</v>
      </c>
      <c r="D297" s="72" t="s">
        <v>21</v>
      </c>
      <c r="E297" s="73">
        <v>0.8244795760081054</v>
      </c>
      <c r="F297" s="13">
        <v>1</v>
      </c>
      <c r="G297" s="58"/>
      <c r="H297" s="22">
        <f t="shared" ref="H297:H299" si="14">ROUND(E297*F297,2)</f>
        <v>0.82</v>
      </c>
    </row>
    <row r="298" spans="2:8" ht="71.25" x14ac:dyDescent="0.2">
      <c r="B298" s="67" t="s">
        <v>136</v>
      </c>
      <c r="C298" s="74" t="s">
        <v>23</v>
      </c>
      <c r="D298" s="72" t="s">
        <v>21</v>
      </c>
      <c r="E298" s="73">
        <v>22.304739193386016</v>
      </c>
      <c r="F298" s="13">
        <v>1</v>
      </c>
      <c r="G298" s="58"/>
      <c r="H298" s="22">
        <f t="shared" si="14"/>
        <v>22.3</v>
      </c>
    </row>
    <row r="299" spans="2:8" ht="42.75" x14ac:dyDescent="0.2">
      <c r="B299" s="67" t="s">
        <v>138</v>
      </c>
      <c r="C299" s="74" t="s">
        <v>63</v>
      </c>
      <c r="D299" s="72" t="s">
        <v>21</v>
      </c>
      <c r="E299" s="73">
        <v>21.766260806613982</v>
      </c>
      <c r="F299" s="13">
        <v>1</v>
      </c>
      <c r="G299" s="58"/>
      <c r="H299" s="22">
        <f t="shared" si="14"/>
        <v>21.77</v>
      </c>
    </row>
    <row r="300" spans="2:8" ht="15.75" x14ac:dyDescent="0.2">
      <c r="B300" s="51"/>
      <c r="C300" s="53" t="s">
        <v>60</v>
      </c>
      <c r="D300" s="54"/>
      <c r="E300" s="54"/>
      <c r="F300" s="13">
        <v>1</v>
      </c>
      <c r="G300" s="54"/>
      <c r="H300" s="57">
        <f>SUM(H292:H299)</f>
        <v>174.08</v>
      </c>
    </row>
    <row r="301" spans="2:8" s="6" customFormat="1" ht="15.75" x14ac:dyDescent="0.2">
      <c r="B301" s="50"/>
      <c r="C301" s="51" t="str">
        <f>C35</f>
        <v>02.- Albañilería y acabados</v>
      </c>
      <c r="D301" s="52"/>
      <c r="E301" s="52"/>
      <c r="F301" s="13">
        <v>1</v>
      </c>
      <c r="G301" s="52"/>
      <c r="H301" s="52"/>
    </row>
    <row r="302" spans="2:8" ht="171" x14ac:dyDescent="0.2">
      <c r="B302" s="67" t="s">
        <v>96</v>
      </c>
      <c r="C302" s="74" t="s">
        <v>97</v>
      </c>
      <c r="D302" s="72" t="s">
        <v>4</v>
      </c>
      <c r="E302" s="73">
        <v>28.728670417319371</v>
      </c>
      <c r="F302" s="13">
        <v>1</v>
      </c>
      <c r="G302" s="58"/>
      <c r="H302" s="22">
        <f t="shared" si="13"/>
        <v>28.73</v>
      </c>
    </row>
    <row r="303" spans="2:8" ht="71.25" x14ac:dyDescent="0.2">
      <c r="B303" s="67" t="s">
        <v>287</v>
      </c>
      <c r="C303" s="74" t="s">
        <v>288</v>
      </c>
      <c r="D303" s="72" t="s">
        <v>5</v>
      </c>
      <c r="E303" s="73">
        <v>29.700000000000003</v>
      </c>
      <c r="F303" s="13">
        <v>1</v>
      </c>
      <c r="G303" s="58"/>
      <c r="H303" s="22">
        <f t="shared" si="13"/>
        <v>29.7</v>
      </c>
    </row>
    <row r="304" spans="2:8" ht="28.5" x14ac:dyDescent="0.2">
      <c r="B304" s="67" t="s">
        <v>289</v>
      </c>
      <c r="C304" s="74" t="s">
        <v>290</v>
      </c>
      <c r="D304" s="72" t="s">
        <v>3</v>
      </c>
      <c r="E304" s="73">
        <v>1</v>
      </c>
      <c r="F304" s="13">
        <v>1</v>
      </c>
      <c r="G304" s="58"/>
      <c r="H304" s="22">
        <f t="shared" si="13"/>
        <v>1</v>
      </c>
    </row>
    <row r="305" spans="2:8" ht="57" x14ac:dyDescent="0.2">
      <c r="B305" s="67" t="s">
        <v>132</v>
      </c>
      <c r="C305" s="74" t="s">
        <v>133</v>
      </c>
      <c r="D305" s="72" t="s">
        <v>4</v>
      </c>
      <c r="E305" s="73">
        <v>1.56</v>
      </c>
      <c r="F305" s="13">
        <v>1</v>
      </c>
      <c r="G305" s="58"/>
      <c r="H305" s="22">
        <f t="shared" si="13"/>
        <v>1.56</v>
      </c>
    </row>
    <row r="306" spans="2:8" ht="42.75" x14ac:dyDescent="0.2">
      <c r="B306" s="68" t="s">
        <v>291</v>
      </c>
      <c r="C306" s="74" t="s">
        <v>292</v>
      </c>
      <c r="D306" s="76" t="s">
        <v>3</v>
      </c>
      <c r="E306" s="73">
        <v>1</v>
      </c>
      <c r="F306" s="13">
        <v>1</v>
      </c>
      <c r="G306" s="58"/>
      <c r="H306" s="22">
        <f t="shared" ref="H306:H314" si="15">ROUND(E306*F306,2)</f>
        <v>1</v>
      </c>
    </row>
    <row r="307" spans="2:8" ht="42.75" x14ac:dyDescent="0.2">
      <c r="B307" s="67" t="s">
        <v>293</v>
      </c>
      <c r="C307" s="74" t="s">
        <v>294</v>
      </c>
      <c r="D307" s="72" t="s">
        <v>4</v>
      </c>
      <c r="E307" s="73">
        <v>8.244795760081054</v>
      </c>
      <c r="F307" s="13">
        <v>1</v>
      </c>
      <c r="G307" s="58"/>
      <c r="H307" s="22">
        <f t="shared" si="15"/>
        <v>8.24</v>
      </c>
    </row>
    <row r="308" spans="2:8" ht="28.5" x14ac:dyDescent="0.2">
      <c r="B308" s="67" t="s">
        <v>88</v>
      </c>
      <c r="C308" s="74" t="s">
        <v>26</v>
      </c>
      <c r="D308" s="72" t="s">
        <v>4</v>
      </c>
      <c r="E308" s="73">
        <v>3.9150441666912976</v>
      </c>
      <c r="F308" s="13">
        <v>1</v>
      </c>
      <c r="G308" s="58"/>
      <c r="H308" s="22">
        <f t="shared" si="15"/>
        <v>3.92</v>
      </c>
    </row>
    <row r="309" spans="2:8" ht="114" x14ac:dyDescent="0.2">
      <c r="B309" s="67" t="s">
        <v>197</v>
      </c>
      <c r="C309" s="74" t="s">
        <v>198</v>
      </c>
      <c r="D309" s="72" t="s">
        <v>5</v>
      </c>
      <c r="E309" s="73">
        <v>13.200000000000003</v>
      </c>
      <c r="F309" s="13">
        <v>1</v>
      </c>
      <c r="G309" s="58"/>
      <c r="H309" s="22">
        <f t="shared" si="15"/>
        <v>13.2</v>
      </c>
    </row>
    <row r="310" spans="2:8" ht="42.75" x14ac:dyDescent="0.2">
      <c r="B310" s="67" t="s">
        <v>89</v>
      </c>
      <c r="C310" s="74" t="s">
        <v>28</v>
      </c>
      <c r="D310" s="72" t="s">
        <v>20</v>
      </c>
      <c r="E310" s="73">
        <v>63.70000000000001</v>
      </c>
      <c r="F310" s="13">
        <v>1</v>
      </c>
      <c r="G310" s="58"/>
      <c r="H310" s="22">
        <f t="shared" si="15"/>
        <v>63.7</v>
      </c>
    </row>
    <row r="311" spans="2:8" ht="71.25" x14ac:dyDescent="0.2">
      <c r="B311" s="67" t="s">
        <v>295</v>
      </c>
      <c r="C311" s="74" t="s">
        <v>296</v>
      </c>
      <c r="D311" s="72" t="s">
        <v>21</v>
      </c>
      <c r="E311" s="73">
        <v>6.3940000000000001</v>
      </c>
      <c r="F311" s="13">
        <v>1</v>
      </c>
      <c r="G311" s="58"/>
      <c r="H311" s="22">
        <f t="shared" si="15"/>
        <v>6.39</v>
      </c>
    </row>
    <row r="312" spans="2:8" ht="99.75" x14ac:dyDescent="0.2">
      <c r="B312" s="67" t="s">
        <v>297</v>
      </c>
      <c r="C312" s="74" t="s">
        <v>298</v>
      </c>
      <c r="D312" s="72" t="s">
        <v>3</v>
      </c>
      <c r="E312" s="73">
        <v>1</v>
      </c>
      <c r="F312" s="13">
        <v>1</v>
      </c>
      <c r="G312" s="58"/>
      <c r="H312" s="22">
        <f t="shared" si="15"/>
        <v>1</v>
      </c>
    </row>
    <row r="313" spans="2:8" ht="156.75" x14ac:dyDescent="0.2">
      <c r="B313" s="67" t="s">
        <v>98</v>
      </c>
      <c r="C313" s="74" t="s">
        <v>19</v>
      </c>
      <c r="D313" s="72" t="s">
        <v>4</v>
      </c>
      <c r="E313" s="73">
        <v>16.055220833456485</v>
      </c>
      <c r="F313" s="13">
        <v>1</v>
      </c>
      <c r="G313" s="58"/>
      <c r="H313" s="22">
        <f t="shared" si="15"/>
        <v>16.059999999999999</v>
      </c>
    </row>
    <row r="314" spans="2:8" ht="171" x14ac:dyDescent="0.2">
      <c r="B314" s="67" t="s">
        <v>103</v>
      </c>
      <c r="C314" s="74" t="s">
        <v>65</v>
      </c>
      <c r="D314" s="72" t="s">
        <v>4</v>
      </c>
      <c r="E314" s="73">
        <v>16.055220833456485</v>
      </c>
      <c r="F314" s="13">
        <v>1</v>
      </c>
      <c r="G314" s="58"/>
      <c r="H314" s="22">
        <f t="shared" si="15"/>
        <v>16.059999999999999</v>
      </c>
    </row>
    <row r="315" spans="2:8" ht="15.75" x14ac:dyDescent="0.2">
      <c r="B315" s="51"/>
      <c r="C315" s="53" t="s">
        <v>33</v>
      </c>
      <c r="D315" s="54"/>
      <c r="E315" s="54"/>
      <c r="F315" s="13">
        <v>1</v>
      </c>
      <c r="G315" s="54"/>
      <c r="H315" s="57">
        <f>SUM(H302:H314)</f>
        <v>190.56</v>
      </c>
    </row>
    <row r="316" spans="2:8" s="6" customFormat="1" ht="15.75" x14ac:dyDescent="0.2">
      <c r="B316" s="50"/>
      <c r="C316" s="51" t="str">
        <f>C36</f>
        <v>03.- Herrería, carpintería y cancelería</v>
      </c>
      <c r="D316" s="52"/>
      <c r="E316" s="52"/>
      <c r="F316" s="13">
        <v>1</v>
      </c>
      <c r="G316" s="52"/>
      <c r="H316" s="52"/>
    </row>
    <row r="317" spans="2:8" ht="71.25" x14ac:dyDescent="0.2">
      <c r="B317" s="67" t="s">
        <v>299</v>
      </c>
      <c r="C317" s="74" t="s">
        <v>300</v>
      </c>
      <c r="D317" s="72" t="s">
        <v>4</v>
      </c>
      <c r="E317" s="73">
        <v>1.1700000000000002</v>
      </c>
      <c r="F317" s="13">
        <v>1</v>
      </c>
      <c r="G317" s="58"/>
      <c r="H317" s="22">
        <f t="shared" si="13"/>
        <v>1.17</v>
      </c>
    </row>
    <row r="318" spans="2:8" ht="15.75" x14ac:dyDescent="0.2">
      <c r="B318" s="51"/>
      <c r="C318" s="53" t="s">
        <v>56</v>
      </c>
      <c r="D318" s="54"/>
      <c r="E318" s="54"/>
      <c r="F318" s="13">
        <v>1</v>
      </c>
      <c r="G318" s="54"/>
      <c r="H318" s="57">
        <f>SUM(H317:H317)</f>
        <v>1.17</v>
      </c>
    </row>
    <row r="319" spans="2:8" s="6" customFormat="1" ht="15.75" x14ac:dyDescent="0.2">
      <c r="B319" s="50"/>
      <c r="C319" s="51" t="str">
        <f>C37</f>
        <v>04.- Instalaciones</v>
      </c>
      <c r="D319" s="52"/>
      <c r="E319" s="52"/>
      <c r="F319" s="13">
        <v>1</v>
      </c>
      <c r="G319" s="52"/>
      <c r="H319" s="52"/>
    </row>
    <row r="320" spans="2:8" ht="57" x14ac:dyDescent="0.2">
      <c r="B320" s="67" t="s">
        <v>301</v>
      </c>
      <c r="C320" s="74" t="s">
        <v>302</v>
      </c>
      <c r="D320" s="72" t="s">
        <v>3</v>
      </c>
      <c r="E320" s="73">
        <v>1</v>
      </c>
      <c r="F320" s="13">
        <v>1</v>
      </c>
      <c r="G320" s="58"/>
      <c r="H320" s="22">
        <f t="shared" ref="H320:H338" si="16">ROUND(E320*F320,2)</f>
        <v>1</v>
      </c>
    </row>
    <row r="321" spans="2:8" ht="57" x14ac:dyDescent="0.2">
      <c r="B321" s="67" t="s">
        <v>303</v>
      </c>
      <c r="C321" s="74" t="s">
        <v>304</v>
      </c>
      <c r="D321" s="72" t="s">
        <v>3</v>
      </c>
      <c r="E321" s="73">
        <v>1</v>
      </c>
      <c r="F321" s="13">
        <v>1</v>
      </c>
      <c r="G321" s="58"/>
      <c r="H321" s="22">
        <f t="shared" si="16"/>
        <v>1</v>
      </c>
    </row>
    <row r="322" spans="2:8" ht="42.75" x14ac:dyDescent="0.2">
      <c r="B322" s="67" t="s">
        <v>305</v>
      </c>
      <c r="C322" s="74" t="s">
        <v>306</v>
      </c>
      <c r="D322" s="72" t="s">
        <v>3</v>
      </c>
      <c r="E322" s="73">
        <v>2</v>
      </c>
      <c r="F322" s="13">
        <v>1</v>
      </c>
      <c r="G322" s="58"/>
      <c r="H322" s="22">
        <f t="shared" si="16"/>
        <v>2</v>
      </c>
    </row>
    <row r="323" spans="2:8" ht="28.5" x14ac:dyDescent="0.2">
      <c r="B323" s="67" t="s">
        <v>307</v>
      </c>
      <c r="C323" s="74" t="s">
        <v>308</v>
      </c>
      <c r="D323" s="72" t="s">
        <v>3</v>
      </c>
      <c r="E323" s="73">
        <v>1</v>
      </c>
      <c r="F323" s="13">
        <v>1</v>
      </c>
      <c r="G323" s="58"/>
      <c r="H323" s="22">
        <f t="shared" si="16"/>
        <v>1</v>
      </c>
    </row>
    <row r="324" spans="2:8" ht="42.75" x14ac:dyDescent="0.2">
      <c r="B324" s="67" t="s">
        <v>309</v>
      </c>
      <c r="C324" s="74" t="s">
        <v>310</v>
      </c>
      <c r="D324" s="72" t="s">
        <v>3</v>
      </c>
      <c r="E324" s="73">
        <v>1</v>
      </c>
      <c r="F324" s="13">
        <v>1</v>
      </c>
      <c r="G324" s="58"/>
      <c r="H324" s="22">
        <f t="shared" si="16"/>
        <v>1</v>
      </c>
    </row>
    <row r="325" spans="2:8" ht="28.5" x14ac:dyDescent="0.2">
      <c r="B325" s="67" t="s">
        <v>311</v>
      </c>
      <c r="C325" s="74" t="s">
        <v>312</v>
      </c>
      <c r="D325" s="72" t="s">
        <v>3</v>
      </c>
      <c r="E325" s="73">
        <v>1</v>
      </c>
      <c r="F325" s="13">
        <v>1</v>
      </c>
      <c r="G325" s="58"/>
      <c r="H325" s="22">
        <f t="shared" si="16"/>
        <v>1</v>
      </c>
    </row>
    <row r="326" spans="2:8" ht="42.75" x14ac:dyDescent="0.2">
      <c r="B326" s="67" t="s">
        <v>313</v>
      </c>
      <c r="C326" s="74" t="s">
        <v>314</v>
      </c>
      <c r="D326" s="72" t="s">
        <v>5</v>
      </c>
      <c r="E326" s="73">
        <v>30</v>
      </c>
      <c r="F326" s="13">
        <v>1</v>
      </c>
      <c r="G326" s="58"/>
      <c r="H326" s="22">
        <f t="shared" si="16"/>
        <v>30</v>
      </c>
    </row>
    <row r="327" spans="2:8" ht="42.75" x14ac:dyDescent="0.2">
      <c r="B327" s="67" t="s">
        <v>158</v>
      </c>
      <c r="C327" s="74" t="s">
        <v>42</v>
      </c>
      <c r="D327" s="72" t="s">
        <v>5</v>
      </c>
      <c r="E327" s="73">
        <v>90</v>
      </c>
      <c r="F327" s="13">
        <v>1</v>
      </c>
      <c r="G327" s="58"/>
      <c r="H327" s="22">
        <f t="shared" si="16"/>
        <v>90</v>
      </c>
    </row>
    <row r="328" spans="2:8" ht="42.75" x14ac:dyDescent="0.2">
      <c r="B328" s="67" t="s">
        <v>159</v>
      </c>
      <c r="C328" s="74" t="s">
        <v>51</v>
      </c>
      <c r="D328" s="72" t="s">
        <v>5</v>
      </c>
      <c r="E328" s="73">
        <v>30</v>
      </c>
      <c r="F328" s="13">
        <v>1</v>
      </c>
      <c r="G328" s="58"/>
      <c r="H328" s="22">
        <f t="shared" si="16"/>
        <v>30</v>
      </c>
    </row>
    <row r="329" spans="2:8" ht="71.25" x14ac:dyDescent="0.2">
      <c r="B329" s="67" t="s">
        <v>315</v>
      </c>
      <c r="C329" s="74" t="s">
        <v>316</v>
      </c>
      <c r="D329" s="72" t="s">
        <v>3</v>
      </c>
      <c r="E329" s="73">
        <v>1</v>
      </c>
      <c r="F329" s="13">
        <v>1</v>
      </c>
      <c r="G329" s="58"/>
      <c r="H329" s="22">
        <f t="shared" si="16"/>
        <v>1</v>
      </c>
    </row>
    <row r="330" spans="2:8" ht="71.25" x14ac:dyDescent="0.2">
      <c r="B330" s="67" t="s">
        <v>121</v>
      </c>
      <c r="C330" s="74" t="s">
        <v>40</v>
      </c>
      <c r="D330" s="72" t="s">
        <v>3</v>
      </c>
      <c r="E330" s="73">
        <v>2</v>
      </c>
      <c r="F330" s="13">
        <v>1</v>
      </c>
      <c r="G330" s="58"/>
      <c r="H330" s="22">
        <f t="shared" si="16"/>
        <v>2</v>
      </c>
    </row>
    <row r="331" spans="2:8" ht="42.75" x14ac:dyDescent="0.2">
      <c r="B331" s="67" t="s">
        <v>317</v>
      </c>
      <c r="C331" s="74" t="s">
        <v>318</v>
      </c>
      <c r="D331" s="72" t="s">
        <v>5</v>
      </c>
      <c r="E331" s="73">
        <v>20</v>
      </c>
      <c r="F331" s="13">
        <v>1</v>
      </c>
      <c r="G331" s="58"/>
      <c r="H331" s="22">
        <f t="shared" si="16"/>
        <v>20</v>
      </c>
    </row>
    <row r="332" spans="2:8" ht="57" x14ac:dyDescent="0.2">
      <c r="B332" s="67" t="s">
        <v>319</v>
      </c>
      <c r="C332" s="74" t="s">
        <v>320</v>
      </c>
      <c r="D332" s="72" t="s">
        <v>3</v>
      </c>
      <c r="E332" s="73">
        <v>1</v>
      </c>
      <c r="F332" s="13">
        <v>1</v>
      </c>
      <c r="G332" s="58"/>
      <c r="H332" s="22">
        <f t="shared" si="16"/>
        <v>1</v>
      </c>
    </row>
    <row r="333" spans="2:8" ht="42.75" x14ac:dyDescent="0.2">
      <c r="B333" s="67" t="s">
        <v>321</v>
      </c>
      <c r="C333" s="74" t="s">
        <v>322</v>
      </c>
      <c r="D333" s="72" t="s">
        <v>3</v>
      </c>
      <c r="E333" s="73">
        <v>2</v>
      </c>
      <c r="F333" s="13">
        <v>1</v>
      </c>
      <c r="G333" s="58"/>
      <c r="H333" s="22">
        <f t="shared" si="16"/>
        <v>2</v>
      </c>
    </row>
    <row r="334" spans="2:8" ht="42.75" x14ac:dyDescent="0.2">
      <c r="B334" s="67" t="s">
        <v>83</v>
      </c>
      <c r="C334" s="74" t="s">
        <v>58</v>
      </c>
      <c r="D334" s="72" t="s">
        <v>3</v>
      </c>
      <c r="E334" s="73">
        <v>1</v>
      </c>
      <c r="F334" s="13">
        <v>1</v>
      </c>
      <c r="G334" s="58"/>
      <c r="H334" s="22">
        <f t="shared" si="16"/>
        <v>1</v>
      </c>
    </row>
    <row r="335" spans="2:8" ht="42.75" x14ac:dyDescent="0.2">
      <c r="B335" s="67" t="s">
        <v>84</v>
      </c>
      <c r="C335" s="74" t="s">
        <v>59</v>
      </c>
      <c r="D335" s="72" t="s">
        <v>3</v>
      </c>
      <c r="E335" s="73">
        <v>1</v>
      </c>
      <c r="F335" s="13">
        <v>1</v>
      </c>
      <c r="G335" s="58"/>
      <c r="H335" s="22">
        <f t="shared" si="16"/>
        <v>1</v>
      </c>
    </row>
    <row r="336" spans="2:8" ht="42.75" x14ac:dyDescent="0.2">
      <c r="B336" s="67" t="s">
        <v>323</v>
      </c>
      <c r="C336" s="74" t="s">
        <v>324</v>
      </c>
      <c r="D336" s="72" t="s">
        <v>3</v>
      </c>
      <c r="E336" s="73">
        <v>1</v>
      </c>
      <c r="F336" s="13">
        <v>1</v>
      </c>
      <c r="G336" s="58"/>
      <c r="H336" s="22">
        <f t="shared" si="16"/>
        <v>1</v>
      </c>
    </row>
    <row r="337" spans="2:8" ht="42.75" x14ac:dyDescent="0.2">
      <c r="B337" s="67" t="s">
        <v>85</v>
      </c>
      <c r="C337" s="74" t="s">
        <v>86</v>
      </c>
      <c r="D337" s="72" t="s">
        <v>3</v>
      </c>
      <c r="E337" s="73">
        <v>2</v>
      </c>
      <c r="F337" s="13">
        <v>1</v>
      </c>
      <c r="G337" s="58"/>
      <c r="H337" s="22">
        <f t="shared" si="16"/>
        <v>2</v>
      </c>
    </row>
    <row r="338" spans="2:8" ht="28.5" x14ac:dyDescent="0.2">
      <c r="B338" s="67" t="s">
        <v>325</v>
      </c>
      <c r="C338" s="74" t="s">
        <v>326</v>
      </c>
      <c r="D338" s="72" t="s">
        <v>3</v>
      </c>
      <c r="E338" s="73">
        <v>1</v>
      </c>
      <c r="F338" s="13">
        <v>1</v>
      </c>
      <c r="G338" s="58"/>
      <c r="H338" s="22">
        <f t="shared" si="16"/>
        <v>1</v>
      </c>
    </row>
    <row r="339" spans="2:8" ht="15.75" x14ac:dyDescent="0.2">
      <c r="B339" s="51"/>
      <c r="C339" s="53" t="s">
        <v>44</v>
      </c>
      <c r="D339" s="54"/>
      <c r="E339" s="54"/>
      <c r="F339" s="13">
        <v>1</v>
      </c>
      <c r="G339" s="54"/>
      <c r="H339" s="57">
        <f>SUM(H320:H338)</f>
        <v>189</v>
      </c>
    </row>
    <row r="340" spans="2:8" ht="15.75" x14ac:dyDescent="0.2">
      <c r="B340" s="55"/>
      <c r="C340" s="56" t="s">
        <v>282</v>
      </c>
      <c r="D340" s="63"/>
      <c r="E340" s="65"/>
      <c r="F340" s="13">
        <v>1</v>
      </c>
      <c r="G340" s="64"/>
      <c r="H340" s="59">
        <f>H300+H315+H318+H339</f>
        <v>554.80999999999995</v>
      </c>
    </row>
    <row r="341" spans="2:8" s="24" customFormat="1" ht="15.75" x14ac:dyDescent="0.25">
      <c r="B341" s="34"/>
      <c r="C341" s="60" t="str">
        <f>C40</f>
        <v>IV.- Construcción fosa séptica</v>
      </c>
      <c r="D341" s="61"/>
      <c r="E341" s="66"/>
      <c r="F341" s="13">
        <v>1</v>
      </c>
      <c r="G341" s="61"/>
      <c r="H341" s="62"/>
    </row>
    <row r="342" spans="2:8" s="6" customFormat="1" ht="15.75" x14ac:dyDescent="0.2">
      <c r="B342" s="50"/>
      <c r="C342" s="51" t="str">
        <f>C41</f>
        <v>01.- Cimentación</v>
      </c>
      <c r="D342" s="52"/>
      <c r="E342" s="52"/>
      <c r="F342" s="13">
        <v>1</v>
      </c>
      <c r="G342" s="52"/>
      <c r="H342" s="52"/>
    </row>
    <row r="343" spans="2:8" ht="42.75" x14ac:dyDescent="0.2">
      <c r="B343" s="67" t="s">
        <v>155</v>
      </c>
      <c r="C343" s="74" t="s">
        <v>52</v>
      </c>
      <c r="D343" s="72" t="s">
        <v>4</v>
      </c>
      <c r="E343" s="73">
        <v>8.01</v>
      </c>
      <c r="F343" s="13">
        <v>1</v>
      </c>
      <c r="G343" s="58"/>
      <c r="H343" s="22">
        <f t="shared" ref="H343:H372" si="17">ROUND(E343*F343,2)</f>
        <v>8.01</v>
      </c>
    </row>
    <row r="344" spans="2:8" ht="42.75" x14ac:dyDescent="0.2">
      <c r="B344" s="67" t="s">
        <v>123</v>
      </c>
      <c r="C344" s="74" t="s">
        <v>22</v>
      </c>
      <c r="D344" s="72" t="s">
        <v>21</v>
      </c>
      <c r="E344" s="73">
        <v>27.875999999999998</v>
      </c>
      <c r="F344" s="13">
        <v>1</v>
      </c>
      <c r="G344" s="58"/>
      <c r="H344" s="22">
        <f t="shared" si="17"/>
        <v>27.88</v>
      </c>
    </row>
    <row r="345" spans="2:8" ht="57" x14ac:dyDescent="0.2">
      <c r="B345" s="67" t="s">
        <v>124</v>
      </c>
      <c r="C345" s="74" t="s">
        <v>125</v>
      </c>
      <c r="D345" s="72" t="s">
        <v>4</v>
      </c>
      <c r="E345" s="73">
        <v>9.3000000000000007</v>
      </c>
      <c r="F345" s="13">
        <v>1</v>
      </c>
      <c r="G345" s="58"/>
      <c r="H345" s="22">
        <f t="shared" si="17"/>
        <v>9.3000000000000007</v>
      </c>
    </row>
    <row r="346" spans="2:8" ht="99.75" x14ac:dyDescent="0.2">
      <c r="B346" s="67" t="s">
        <v>141</v>
      </c>
      <c r="C346" s="74" t="s">
        <v>142</v>
      </c>
      <c r="D346" s="72" t="s">
        <v>5</v>
      </c>
      <c r="E346" s="73">
        <v>20</v>
      </c>
      <c r="F346" s="13">
        <v>1</v>
      </c>
      <c r="G346" s="58"/>
      <c r="H346" s="22">
        <f t="shared" si="17"/>
        <v>20</v>
      </c>
    </row>
    <row r="347" spans="2:8" ht="57" x14ac:dyDescent="0.2">
      <c r="B347" s="67" t="s">
        <v>185</v>
      </c>
      <c r="C347" s="74" t="s">
        <v>186</v>
      </c>
      <c r="D347" s="72" t="s">
        <v>20</v>
      </c>
      <c r="E347" s="73">
        <v>10.95</v>
      </c>
      <c r="F347" s="13">
        <v>1</v>
      </c>
      <c r="G347" s="58"/>
      <c r="H347" s="22">
        <f t="shared" si="17"/>
        <v>10.95</v>
      </c>
    </row>
    <row r="348" spans="2:8" ht="57" x14ac:dyDescent="0.2">
      <c r="B348" s="67" t="s">
        <v>126</v>
      </c>
      <c r="C348" s="74" t="s">
        <v>25</v>
      </c>
      <c r="D348" s="72" t="s">
        <v>20</v>
      </c>
      <c r="E348" s="73">
        <v>76.020000000000024</v>
      </c>
      <c r="F348" s="13">
        <v>1</v>
      </c>
      <c r="G348" s="58"/>
      <c r="H348" s="22">
        <f t="shared" si="17"/>
        <v>76.02</v>
      </c>
    </row>
    <row r="349" spans="2:8" ht="57" x14ac:dyDescent="0.2">
      <c r="B349" s="67" t="s">
        <v>128</v>
      </c>
      <c r="C349" s="74" t="s">
        <v>24</v>
      </c>
      <c r="D349" s="72" t="s">
        <v>4</v>
      </c>
      <c r="E349" s="73">
        <v>4.1100000000000003</v>
      </c>
      <c r="F349" s="13">
        <v>1</v>
      </c>
      <c r="G349" s="58"/>
      <c r="H349" s="22">
        <f t="shared" si="17"/>
        <v>4.1100000000000003</v>
      </c>
    </row>
    <row r="350" spans="2:8" ht="71.25" x14ac:dyDescent="0.2">
      <c r="B350" s="67" t="s">
        <v>150</v>
      </c>
      <c r="C350" s="74" t="s">
        <v>151</v>
      </c>
      <c r="D350" s="72" t="s">
        <v>21</v>
      </c>
      <c r="E350" s="73">
        <v>0.80100000000000005</v>
      </c>
      <c r="F350" s="13">
        <v>1</v>
      </c>
      <c r="G350" s="58"/>
      <c r="H350" s="22">
        <f t="shared" si="17"/>
        <v>0.8</v>
      </c>
    </row>
    <row r="351" spans="2:8" ht="42.75" x14ac:dyDescent="0.2">
      <c r="B351" s="67" t="s">
        <v>135</v>
      </c>
      <c r="C351" s="74" t="s">
        <v>64</v>
      </c>
      <c r="D351" s="72" t="s">
        <v>4</v>
      </c>
      <c r="E351" s="73">
        <v>25</v>
      </c>
      <c r="F351" s="13">
        <v>1</v>
      </c>
      <c r="G351" s="58"/>
      <c r="H351" s="22">
        <f t="shared" si="17"/>
        <v>25</v>
      </c>
    </row>
    <row r="352" spans="2:8" ht="71.25" x14ac:dyDescent="0.2">
      <c r="B352" s="67" t="s">
        <v>136</v>
      </c>
      <c r="C352" s="74" t="s">
        <v>23</v>
      </c>
      <c r="D352" s="72" t="s">
        <v>21</v>
      </c>
      <c r="E352" s="73">
        <v>11.855999999999998</v>
      </c>
      <c r="F352" s="13">
        <v>1</v>
      </c>
      <c r="G352" s="58"/>
      <c r="H352" s="22">
        <f t="shared" si="17"/>
        <v>11.86</v>
      </c>
    </row>
    <row r="353" spans="2:8" ht="42.75" x14ac:dyDescent="0.2">
      <c r="B353" s="67" t="s">
        <v>138</v>
      </c>
      <c r="C353" s="74" t="s">
        <v>63</v>
      </c>
      <c r="D353" s="72" t="s">
        <v>21</v>
      </c>
      <c r="E353" s="73">
        <v>16.02</v>
      </c>
      <c r="F353" s="13">
        <v>1</v>
      </c>
      <c r="G353" s="58"/>
      <c r="H353" s="22">
        <f t="shared" si="17"/>
        <v>16.02</v>
      </c>
    </row>
    <row r="354" spans="2:8" ht="15.75" x14ac:dyDescent="0.2">
      <c r="B354" s="51"/>
      <c r="C354" s="53" t="s">
        <v>60</v>
      </c>
      <c r="D354" s="54"/>
      <c r="E354" s="54"/>
      <c r="F354" s="13">
        <v>1</v>
      </c>
      <c r="G354" s="54"/>
      <c r="H354" s="57">
        <f>SUM(H343:H353)</f>
        <v>209.95000000000002</v>
      </c>
    </row>
    <row r="355" spans="2:8" s="6" customFormat="1" ht="15.75" x14ac:dyDescent="0.2">
      <c r="B355" s="50"/>
      <c r="C355" s="51" t="str">
        <f>C42</f>
        <v>02.- Estructura</v>
      </c>
      <c r="D355" s="52"/>
      <c r="E355" s="52"/>
      <c r="F355" s="13">
        <v>1</v>
      </c>
      <c r="G355" s="52"/>
      <c r="H355" s="52"/>
    </row>
    <row r="356" spans="2:8" ht="28.5" x14ac:dyDescent="0.2">
      <c r="B356" s="67" t="s">
        <v>88</v>
      </c>
      <c r="C356" s="74" t="s">
        <v>26</v>
      </c>
      <c r="D356" s="72" t="s">
        <v>4</v>
      </c>
      <c r="E356" s="73">
        <v>7.4750000000000005</v>
      </c>
      <c r="F356" s="13">
        <v>1</v>
      </c>
      <c r="G356" s="58"/>
      <c r="H356" s="22">
        <f t="shared" si="17"/>
        <v>7.48</v>
      </c>
    </row>
    <row r="357" spans="2:8" ht="42.75" x14ac:dyDescent="0.2">
      <c r="B357" s="67" t="s">
        <v>89</v>
      </c>
      <c r="C357" s="74" t="s">
        <v>28</v>
      </c>
      <c r="D357" s="72" t="s">
        <v>20</v>
      </c>
      <c r="E357" s="73">
        <v>49.364000000000019</v>
      </c>
      <c r="F357" s="13">
        <v>1</v>
      </c>
      <c r="G357" s="58"/>
      <c r="H357" s="22">
        <f t="shared" si="17"/>
        <v>49.36</v>
      </c>
    </row>
    <row r="358" spans="2:8" ht="57" x14ac:dyDescent="0.2">
      <c r="B358" s="67" t="s">
        <v>328</v>
      </c>
      <c r="C358" s="74" t="s">
        <v>329</v>
      </c>
      <c r="D358" s="72" t="s">
        <v>21</v>
      </c>
      <c r="E358" s="73">
        <v>0.752</v>
      </c>
      <c r="F358" s="13">
        <v>1</v>
      </c>
      <c r="G358" s="58"/>
      <c r="H358" s="22">
        <f t="shared" si="17"/>
        <v>0.75</v>
      </c>
    </row>
    <row r="359" spans="2:8" ht="15.75" x14ac:dyDescent="0.2">
      <c r="B359" s="51"/>
      <c r="C359" s="53" t="s">
        <v>29</v>
      </c>
      <c r="D359" s="54"/>
      <c r="E359" s="54"/>
      <c r="F359" s="13">
        <v>1</v>
      </c>
      <c r="G359" s="54"/>
      <c r="H359" s="57">
        <f>SUM(H356:H358)</f>
        <v>57.59</v>
      </c>
    </row>
    <row r="360" spans="2:8" s="6" customFormat="1" ht="15.75" x14ac:dyDescent="0.2">
      <c r="B360" s="50"/>
      <c r="C360" s="51" t="str">
        <f>C43</f>
        <v>03.- Albañilería y acabados</v>
      </c>
      <c r="D360" s="52"/>
      <c r="E360" s="52"/>
      <c r="F360" s="13">
        <v>1</v>
      </c>
      <c r="G360" s="52"/>
      <c r="H360" s="52"/>
    </row>
    <row r="361" spans="2:8" ht="180" x14ac:dyDescent="0.2">
      <c r="B361" s="77" t="s">
        <v>96</v>
      </c>
      <c r="C361" s="78" t="s">
        <v>97</v>
      </c>
      <c r="D361" s="79" t="s">
        <v>4</v>
      </c>
      <c r="E361" s="73">
        <v>21.375</v>
      </c>
      <c r="F361" s="13">
        <v>1</v>
      </c>
      <c r="G361" s="58"/>
      <c r="H361" s="22">
        <f t="shared" ref="H361:H365" si="18">ROUND(E361*F361,2)</f>
        <v>21.38</v>
      </c>
    </row>
    <row r="362" spans="2:8" ht="30" x14ac:dyDescent="0.2">
      <c r="B362" s="77" t="s">
        <v>330</v>
      </c>
      <c r="C362" s="78" t="s">
        <v>331</v>
      </c>
      <c r="D362" s="79" t="s">
        <v>4</v>
      </c>
      <c r="E362" s="73">
        <v>32.936</v>
      </c>
      <c r="F362" s="13">
        <v>1</v>
      </c>
      <c r="G362" s="58"/>
      <c r="H362" s="22">
        <f t="shared" si="18"/>
        <v>32.94</v>
      </c>
    </row>
    <row r="363" spans="2:8" ht="45" x14ac:dyDescent="0.2">
      <c r="B363" s="77" t="s">
        <v>332</v>
      </c>
      <c r="C363" s="78" t="s">
        <v>333</v>
      </c>
      <c r="D363" s="79" t="s">
        <v>5</v>
      </c>
      <c r="E363" s="73">
        <v>14.3</v>
      </c>
      <c r="F363" s="13">
        <v>1</v>
      </c>
      <c r="G363" s="58"/>
      <c r="H363" s="22">
        <f t="shared" si="18"/>
        <v>14.3</v>
      </c>
    </row>
    <row r="364" spans="2:8" ht="165" x14ac:dyDescent="0.2">
      <c r="B364" s="77" t="s">
        <v>98</v>
      </c>
      <c r="C364" s="78" t="s">
        <v>19</v>
      </c>
      <c r="D364" s="79" t="s">
        <v>4</v>
      </c>
      <c r="E364" s="73">
        <v>7.5</v>
      </c>
      <c r="F364" s="13">
        <v>1</v>
      </c>
      <c r="G364" s="58"/>
      <c r="H364" s="22">
        <f t="shared" si="18"/>
        <v>7.5</v>
      </c>
    </row>
    <row r="365" spans="2:8" ht="195" x14ac:dyDescent="0.2">
      <c r="B365" s="77" t="s">
        <v>103</v>
      </c>
      <c r="C365" s="78" t="s">
        <v>65</v>
      </c>
      <c r="D365" s="79" t="s">
        <v>4</v>
      </c>
      <c r="E365" s="73">
        <v>7.5</v>
      </c>
      <c r="F365" s="13">
        <v>1</v>
      </c>
      <c r="G365" s="58"/>
      <c r="H365" s="22">
        <f t="shared" si="18"/>
        <v>7.5</v>
      </c>
    </row>
    <row r="366" spans="2:8" ht="15.75" x14ac:dyDescent="0.2">
      <c r="B366" s="51"/>
      <c r="C366" s="53" t="s">
        <v>33</v>
      </c>
      <c r="D366" s="54"/>
      <c r="E366" s="54"/>
      <c r="F366" s="13">
        <v>1</v>
      </c>
      <c r="G366" s="54"/>
      <c r="H366" s="57">
        <f>SUM(H361:H365)</f>
        <v>83.61999999999999</v>
      </c>
    </row>
    <row r="367" spans="2:8" s="6" customFormat="1" ht="15.75" x14ac:dyDescent="0.2">
      <c r="B367" s="50"/>
      <c r="C367" s="51" t="str">
        <f>C44</f>
        <v>04.- Instalaciones</v>
      </c>
      <c r="D367" s="52"/>
      <c r="E367" s="52"/>
      <c r="F367" s="13">
        <v>1</v>
      </c>
      <c r="G367" s="52"/>
      <c r="H367" s="52"/>
    </row>
    <row r="368" spans="2:8" ht="71.25" x14ac:dyDescent="0.2">
      <c r="B368" s="67" t="s">
        <v>334</v>
      </c>
      <c r="C368" s="74" t="s">
        <v>335</v>
      </c>
      <c r="D368" s="72" t="s">
        <v>5</v>
      </c>
      <c r="E368" s="73">
        <v>15</v>
      </c>
      <c r="F368" s="13">
        <v>1</v>
      </c>
      <c r="G368" s="58"/>
      <c r="H368" s="22">
        <f t="shared" si="17"/>
        <v>15</v>
      </c>
    </row>
    <row r="369" spans="2:8" ht="128.25" x14ac:dyDescent="0.2">
      <c r="B369" s="67" t="s">
        <v>336</v>
      </c>
      <c r="C369" s="74" t="s">
        <v>337</v>
      </c>
      <c r="D369" s="72" t="s">
        <v>3</v>
      </c>
      <c r="E369" s="73">
        <v>3</v>
      </c>
      <c r="F369" s="13">
        <v>1</v>
      </c>
      <c r="G369" s="58"/>
      <c r="H369" s="22">
        <f t="shared" si="17"/>
        <v>3</v>
      </c>
    </row>
    <row r="370" spans="2:8" ht="42.75" x14ac:dyDescent="0.2">
      <c r="B370" s="67" t="s">
        <v>338</v>
      </c>
      <c r="C370" s="74" t="s">
        <v>339</v>
      </c>
      <c r="D370" s="72" t="s">
        <v>3</v>
      </c>
      <c r="E370" s="73">
        <v>1</v>
      </c>
      <c r="F370" s="13">
        <v>1</v>
      </c>
      <c r="G370" s="58"/>
      <c r="H370" s="22">
        <f t="shared" si="17"/>
        <v>1</v>
      </c>
    </row>
    <row r="371" spans="2:8" ht="42.75" x14ac:dyDescent="0.2">
      <c r="B371" s="67" t="s">
        <v>340</v>
      </c>
      <c r="C371" s="74" t="s">
        <v>341</v>
      </c>
      <c r="D371" s="72" t="s">
        <v>3</v>
      </c>
      <c r="E371" s="73">
        <v>1</v>
      </c>
      <c r="F371" s="13">
        <v>1</v>
      </c>
      <c r="G371" s="58"/>
      <c r="H371" s="22">
        <f t="shared" si="17"/>
        <v>1</v>
      </c>
    </row>
    <row r="372" spans="2:8" ht="42.75" x14ac:dyDescent="0.2">
      <c r="B372" s="67" t="s">
        <v>342</v>
      </c>
      <c r="C372" s="74" t="s">
        <v>343</v>
      </c>
      <c r="D372" s="72" t="s">
        <v>3</v>
      </c>
      <c r="E372" s="73">
        <v>1</v>
      </c>
      <c r="F372" s="13">
        <v>1</v>
      </c>
      <c r="G372" s="58"/>
      <c r="H372" s="22">
        <f t="shared" si="17"/>
        <v>1</v>
      </c>
    </row>
    <row r="373" spans="2:8" ht="15.75" x14ac:dyDescent="0.2">
      <c r="B373" s="51"/>
      <c r="C373" s="53" t="s">
        <v>44</v>
      </c>
      <c r="D373" s="54"/>
      <c r="E373" s="54"/>
      <c r="F373" s="13">
        <v>1</v>
      </c>
      <c r="G373" s="54"/>
      <c r="H373" s="57">
        <f>SUM(H368:H372)</f>
        <v>21</v>
      </c>
    </row>
    <row r="374" spans="2:8" ht="15.75" x14ac:dyDescent="0.2">
      <c r="B374" s="55"/>
      <c r="C374" s="56" t="s">
        <v>346</v>
      </c>
      <c r="D374" s="63"/>
      <c r="E374" s="65"/>
      <c r="F374" s="13">
        <v>1</v>
      </c>
      <c r="G374" s="64"/>
      <c r="H374" s="59">
        <f>H354+H359+H373+H366</f>
        <v>372.16</v>
      </c>
    </row>
    <row r="375" spans="2:8" s="24" customFormat="1" ht="15.75" x14ac:dyDescent="0.25">
      <c r="B375" s="34"/>
      <c r="C375" s="60" t="str">
        <f>C47</f>
        <v>V.- Construcción de pozo de absorción y red sanitaria</v>
      </c>
      <c r="D375" s="61"/>
      <c r="E375" s="66"/>
      <c r="F375" s="13">
        <v>1</v>
      </c>
      <c r="G375" s="61"/>
      <c r="H375" s="62"/>
    </row>
    <row r="376" spans="2:8" s="6" customFormat="1" ht="15.75" x14ac:dyDescent="0.2">
      <c r="B376" s="50"/>
      <c r="C376" s="51" t="str">
        <f>C48</f>
        <v>01.- Cimentación</v>
      </c>
      <c r="D376" s="52"/>
      <c r="E376" s="52"/>
      <c r="F376" s="13">
        <v>1</v>
      </c>
      <c r="G376" s="52"/>
      <c r="H376" s="52"/>
    </row>
    <row r="377" spans="2:8" ht="42.75" x14ac:dyDescent="0.2">
      <c r="B377" s="67" t="s">
        <v>155</v>
      </c>
      <c r="C377" s="74" t="s">
        <v>52</v>
      </c>
      <c r="D377" s="72" t="s">
        <v>4</v>
      </c>
      <c r="E377" s="73">
        <v>4</v>
      </c>
      <c r="F377" s="13">
        <v>1</v>
      </c>
      <c r="G377" s="58"/>
      <c r="H377" s="22">
        <f t="shared" ref="H377:H381" si="19">ROUND(E377*F377,2)</f>
        <v>4</v>
      </c>
    </row>
    <row r="378" spans="2:8" ht="42.75" x14ac:dyDescent="0.2">
      <c r="B378" s="67" t="s">
        <v>123</v>
      </c>
      <c r="C378" s="74" t="s">
        <v>22</v>
      </c>
      <c r="D378" s="72" t="s">
        <v>21</v>
      </c>
      <c r="E378" s="73">
        <v>12.166999999999996</v>
      </c>
      <c r="F378" s="13">
        <v>1</v>
      </c>
      <c r="G378" s="58"/>
      <c r="H378" s="22">
        <f t="shared" si="19"/>
        <v>12.17</v>
      </c>
    </row>
    <row r="379" spans="2:8" ht="99.75" x14ac:dyDescent="0.2">
      <c r="B379" s="67" t="s">
        <v>141</v>
      </c>
      <c r="C379" s="74" t="s">
        <v>142</v>
      </c>
      <c r="D379" s="72" t="s">
        <v>5</v>
      </c>
      <c r="E379" s="73">
        <v>25.2</v>
      </c>
      <c r="F379" s="13">
        <v>1</v>
      </c>
      <c r="G379" s="58"/>
      <c r="H379" s="22">
        <f t="shared" si="19"/>
        <v>25.2</v>
      </c>
    </row>
    <row r="380" spans="2:8" ht="42.75" x14ac:dyDescent="0.2">
      <c r="B380" s="67" t="s">
        <v>349</v>
      </c>
      <c r="C380" s="74" t="s">
        <v>350</v>
      </c>
      <c r="D380" s="72" t="s">
        <v>4</v>
      </c>
      <c r="E380" s="73">
        <v>14.4</v>
      </c>
      <c r="F380" s="13">
        <v>1</v>
      </c>
      <c r="G380" s="58"/>
      <c r="H380" s="22">
        <f t="shared" si="19"/>
        <v>14.4</v>
      </c>
    </row>
    <row r="381" spans="2:8" ht="42.75" x14ac:dyDescent="0.2">
      <c r="B381" s="67" t="s">
        <v>138</v>
      </c>
      <c r="C381" s="74" t="s">
        <v>63</v>
      </c>
      <c r="D381" s="72" t="s">
        <v>21</v>
      </c>
      <c r="E381" s="73">
        <v>12.166999999999996</v>
      </c>
      <c r="F381" s="13">
        <v>1</v>
      </c>
      <c r="G381" s="58"/>
      <c r="H381" s="22">
        <f t="shared" si="19"/>
        <v>12.17</v>
      </c>
    </row>
    <row r="382" spans="2:8" ht="15.75" x14ac:dyDescent="0.2">
      <c r="B382" s="51"/>
      <c r="C382" s="53" t="s">
        <v>60</v>
      </c>
      <c r="D382" s="54"/>
      <c r="E382" s="54"/>
      <c r="F382" s="13">
        <v>1</v>
      </c>
      <c r="G382" s="54"/>
      <c r="H382" s="57">
        <f>SUM(H377:H381)</f>
        <v>67.94</v>
      </c>
    </row>
    <row r="383" spans="2:8" s="6" customFormat="1" ht="15.75" x14ac:dyDescent="0.2">
      <c r="B383" s="50"/>
      <c r="C383" s="51" t="str">
        <f>C49</f>
        <v>02.- Estructura</v>
      </c>
      <c r="D383" s="52"/>
      <c r="E383" s="52"/>
      <c r="F383" s="13">
        <v>1</v>
      </c>
      <c r="G383" s="52"/>
      <c r="H383" s="52"/>
    </row>
    <row r="384" spans="2:8" ht="28.5" x14ac:dyDescent="0.2">
      <c r="B384" s="67" t="s">
        <v>88</v>
      </c>
      <c r="C384" s="74" t="s">
        <v>26</v>
      </c>
      <c r="D384" s="72" t="s">
        <v>4</v>
      </c>
      <c r="E384" s="73">
        <v>3.5500000000000007</v>
      </c>
      <c r="F384" s="13">
        <v>1</v>
      </c>
      <c r="G384" s="58"/>
      <c r="H384" s="22">
        <f t="shared" ref="H384:H386" si="20">ROUND(E384*F384,2)</f>
        <v>3.55</v>
      </c>
    </row>
    <row r="385" spans="2:8" ht="42.75" x14ac:dyDescent="0.2">
      <c r="B385" s="67" t="s">
        <v>89</v>
      </c>
      <c r="C385" s="74" t="s">
        <v>28</v>
      </c>
      <c r="D385" s="72" t="s">
        <v>20</v>
      </c>
      <c r="E385" s="73">
        <v>25.255999999999997</v>
      </c>
      <c r="F385" s="13">
        <v>1</v>
      </c>
      <c r="G385" s="58"/>
      <c r="H385" s="22">
        <f t="shared" si="20"/>
        <v>25.26</v>
      </c>
    </row>
    <row r="386" spans="2:8" ht="57" x14ac:dyDescent="0.2">
      <c r="B386" s="67" t="s">
        <v>328</v>
      </c>
      <c r="C386" s="74" t="s">
        <v>329</v>
      </c>
      <c r="D386" s="72" t="s">
        <v>21</v>
      </c>
      <c r="E386" s="73">
        <v>0.4</v>
      </c>
      <c r="F386" s="13">
        <v>1</v>
      </c>
      <c r="G386" s="58"/>
      <c r="H386" s="22">
        <f t="shared" si="20"/>
        <v>0.4</v>
      </c>
    </row>
    <row r="387" spans="2:8" ht="15.75" x14ac:dyDescent="0.2">
      <c r="B387" s="51"/>
      <c r="C387" s="53" t="s">
        <v>29</v>
      </c>
      <c r="D387" s="54"/>
      <c r="E387" s="54"/>
      <c r="F387" s="13">
        <v>1</v>
      </c>
      <c r="G387" s="54"/>
      <c r="H387" s="57">
        <f>SUM(H384:H386)</f>
        <v>29.21</v>
      </c>
    </row>
    <row r="388" spans="2:8" s="6" customFormat="1" ht="15.75" x14ac:dyDescent="0.2">
      <c r="B388" s="50"/>
      <c r="C388" s="51" t="str">
        <f>C50</f>
        <v>03.- Albañilería y acabados</v>
      </c>
      <c r="D388" s="52"/>
      <c r="E388" s="52"/>
      <c r="F388" s="13">
        <v>1</v>
      </c>
      <c r="G388" s="52"/>
      <c r="H388" s="52"/>
    </row>
    <row r="389" spans="2:8" ht="180" x14ac:dyDescent="0.2">
      <c r="B389" s="77" t="s">
        <v>96</v>
      </c>
      <c r="C389" s="78" t="s">
        <v>97</v>
      </c>
      <c r="D389" s="79" t="s">
        <v>4</v>
      </c>
      <c r="E389" s="73">
        <v>4</v>
      </c>
      <c r="F389" s="13">
        <v>1</v>
      </c>
      <c r="G389" s="58"/>
      <c r="H389" s="22">
        <f t="shared" ref="H389:H392" si="21">ROUND(E389*F389,2)</f>
        <v>4</v>
      </c>
    </row>
    <row r="390" spans="2:8" ht="165" x14ac:dyDescent="0.2">
      <c r="B390" s="77" t="s">
        <v>98</v>
      </c>
      <c r="C390" s="78" t="s">
        <v>19</v>
      </c>
      <c r="D390" s="79" t="s">
        <v>4</v>
      </c>
      <c r="E390" s="73">
        <v>3.2</v>
      </c>
      <c r="F390" s="13">
        <v>1</v>
      </c>
      <c r="G390" s="58"/>
      <c r="H390" s="22">
        <f t="shared" si="21"/>
        <v>3.2</v>
      </c>
    </row>
    <row r="391" spans="2:8" ht="195" x14ac:dyDescent="0.2">
      <c r="B391" s="77" t="s">
        <v>103</v>
      </c>
      <c r="C391" s="78" t="s">
        <v>65</v>
      </c>
      <c r="D391" s="79" t="s">
        <v>4</v>
      </c>
      <c r="E391" s="73">
        <v>3.2</v>
      </c>
      <c r="F391" s="13">
        <v>1</v>
      </c>
      <c r="G391" s="58"/>
      <c r="H391" s="22">
        <f t="shared" si="21"/>
        <v>3.2</v>
      </c>
    </row>
    <row r="392" spans="2:8" ht="30" x14ac:dyDescent="0.2">
      <c r="B392" s="77" t="s">
        <v>351</v>
      </c>
      <c r="C392" s="78" t="s">
        <v>352</v>
      </c>
      <c r="D392" s="79" t="s">
        <v>21</v>
      </c>
      <c r="E392" s="73">
        <v>5.2249999999999996</v>
      </c>
      <c r="F392" s="13">
        <v>1</v>
      </c>
      <c r="G392" s="58"/>
      <c r="H392" s="22">
        <f t="shared" si="21"/>
        <v>5.23</v>
      </c>
    </row>
    <row r="393" spans="2:8" ht="15.75" x14ac:dyDescent="0.2">
      <c r="B393" s="51"/>
      <c r="C393" s="53" t="s">
        <v>33</v>
      </c>
      <c r="D393" s="54"/>
      <c r="E393" s="54"/>
      <c r="F393" s="13">
        <v>1</v>
      </c>
      <c r="G393" s="54"/>
      <c r="H393" s="57">
        <f>SUM(H389:H392)</f>
        <v>15.63</v>
      </c>
    </row>
    <row r="394" spans="2:8" s="6" customFormat="1" ht="15.75" x14ac:dyDescent="0.2">
      <c r="B394" s="50"/>
      <c r="C394" s="51" t="str">
        <f>C51</f>
        <v>04.- Instalaciones</v>
      </c>
      <c r="D394" s="52"/>
      <c r="E394" s="52"/>
      <c r="F394" s="13">
        <v>1</v>
      </c>
      <c r="G394" s="52"/>
      <c r="H394" s="52"/>
    </row>
    <row r="395" spans="2:8" ht="42.75" x14ac:dyDescent="0.2">
      <c r="B395" s="67" t="s">
        <v>340</v>
      </c>
      <c r="C395" s="74" t="s">
        <v>341</v>
      </c>
      <c r="D395" s="72" t="s">
        <v>3</v>
      </c>
      <c r="E395" s="73">
        <v>1</v>
      </c>
      <c r="F395" s="13">
        <v>1</v>
      </c>
      <c r="G395" s="58"/>
      <c r="H395" s="22">
        <f t="shared" ref="H395:H396" si="22">ROUND(E395*F395,2)</f>
        <v>1</v>
      </c>
    </row>
    <row r="396" spans="2:8" ht="42.75" x14ac:dyDescent="0.2">
      <c r="B396" s="67" t="s">
        <v>342</v>
      </c>
      <c r="C396" s="74" t="s">
        <v>343</v>
      </c>
      <c r="D396" s="72" t="s">
        <v>3</v>
      </c>
      <c r="E396" s="73">
        <v>1</v>
      </c>
      <c r="F396" s="13">
        <v>1</v>
      </c>
      <c r="G396" s="58"/>
      <c r="H396" s="22">
        <f t="shared" si="22"/>
        <v>1</v>
      </c>
    </row>
    <row r="397" spans="2:8" ht="15.75" x14ac:dyDescent="0.2">
      <c r="B397" s="51"/>
      <c r="C397" s="53" t="s">
        <v>44</v>
      </c>
      <c r="D397" s="54"/>
      <c r="E397" s="54"/>
      <c r="F397" s="13">
        <v>1</v>
      </c>
      <c r="G397" s="54"/>
      <c r="H397" s="57">
        <f>SUM(H395:H396)</f>
        <v>2</v>
      </c>
    </row>
    <row r="398" spans="2:8" ht="15.75" x14ac:dyDescent="0.2">
      <c r="B398" s="55"/>
      <c r="C398" s="56" t="s">
        <v>348</v>
      </c>
      <c r="D398" s="63"/>
      <c r="E398" s="65"/>
      <c r="F398" s="13">
        <v>1</v>
      </c>
      <c r="G398" s="64"/>
      <c r="H398" s="59">
        <f>H397+H393+H387+H382</f>
        <v>114.78</v>
      </c>
    </row>
    <row r="399" spans="2:8" s="24" customFormat="1" ht="15.75" x14ac:dyDescent="0.25">
      <c r="B399" s="34"/>
      <c r="C399" s="60" t="str">
        <f>C54</f>
        <v>VI.- Construcción de plaza cívica</v>
      </c>
      <c r="D399" s="61"/>
      <c r="E399" s="66"/>
      <c r="F399" s="13">
        <v>1</v>
      </c>
      <c r="G399" s="61"/>
      <c r="H399" s="62"/>
    </row>
    <row r="400" spans="2:8" s="6" customFormat="1" ht="15.75" x14ac:dyDescent="0.2">
      <c r="B400" s="50"/>
      <c r="C400" s="51" t="str">
        <f>C55</f>
        <v>01.- Cimentación</v>
      </c>
      <c r="D400" s="52"/>
      <c r="E400" s="52"/>
      <c r="F400" s="13">
        <v>1</v>
      </c>
      <c r="G400" s="52"/>
      <c r="H400" s="52"/>
    </row>
    <row r="401" spans="2:8" ht="42.75" x14ac:dyDescent="0.2">
      <c r="B401" s="67" t="s">
        <v>155</v>
      </c>
      <c r="C401" s="74" t="s">
        <v>52</v>
      </c>
      <c r="D401" s="72" t="s">
        <v>4</v>
      </c>
      <c r="E401" s="73">
        <v>341.84</v>
      </c>
      <c r="F401" s="13">
        <v>1</v>
      </c>
      <c r="G401" s="58"/>
      <c r="H401" s="22">
        <f t="shared" ref="H401:H404" si="23">ROUND(E401*F401,2)</f>
        <v>341.84</v>
      </c>
    </row>
    <row r="402" spans="2:8" ht="42.75" x14ac:dyDescent="0.2">
      <c r="B402" s="67" t="s">
        <v>123</v>
      </c>
      <c r="C402" s="74" t="s">
        <v>22</v>
      </c>
      <c r="D402" s="72" t="s">
        <v>21</v>
      </c>
      <c r="E402" s="73">
        <v>61.248000000000005</v>
      </c>
      <c r="F402" s="13">
        <v>1</v>
      </c>
      <c r="G402" s="58"/>
      <c r="H402" s="22">
        <f t="shared" si="23"/>
        <v>61.25</v>
      </c>
    </row>
    <row r="403" spans="2:8" ht="57" x14ac:dyDescent="0.2">
      <c r="B403" s="67" t="s">
        <v>124</v>
      </c>
      <c r="C403" s="74" t="s">
        <v>125</v>
      </c>
      <c r="D403" s="72" t="s">
        <v>4</v>
      </c>
      <c r="E403" s="73">
        <v>39.899999999999991</v>
      </c>
      <c r="F403" s="13">
        <v>1</v>
      </c>
      <c r="G403" s="58"/>
      <c r="H403" s="22">
        <f t="shared" si="23"/>
        <v>39.9</v>
      </c>
    </row>
    <row r="404" spans="2:8" ht="57" x14ac:dyDescent="0.2">
      <c r="B404" s="67" t="s">
        <v>132</v>
      </c>
      <c r="C404" s="74" t="s">
        <v>133</v>
      </c>
      <c r="D404" s="72" t="s">
        <v>4</v>
      </c>
      <c r="E404" s="73">
        <v>110.59599999999999</v>
      </c>
      <c r="F404" s="13">
        <v>1</v>
      </c>
      <c r="G404" s="58"/>
      <c r="H404" s="22">
        <f t="shared" si="23"/>
        <v>110.6</v>
      </c>
    </row>
    <row r="405" spans="2:8" ht="114" x14ac:dyDescent="0.2">
      <c r="B405" s="67" t="s">
        <v>197</v>
      </c>
      <c r="C405" s="74" t="s">
        <v>198</v>
      </c>
      <c r="D405" s="72" t="s">
        <v>5</v>
      </c>
      <c r="E405" s="73">
        <v>12.556000000000001</v>
      </c>
      <c r="F405" s="13">
        <v>1</v>
      </c>
      <c r="G405" s="58"/>
      <c r="H405" s="22">
        <f t="shared" ref="H405:H411" si="24">ROUND(E405*F405,2)</f>
        <v>12.56</v>
      </c>
    </row>
    <row r="406" spans="2:8" ht="57" x14ac:dyDescent="0.2">
      <c r="B406" s="67" t="s">
        <v>128</v>
      </c>
      <c r="C406" s="74" t="s">
        <v>24</v>
      </c>
      <c r="D406" s="72" t="s">
        <v>4</v>
      </c>
      <c r="E406" s="73">
        <v>0.84</v>
      </c>
      <c r="F406" s="13">
        <v>1</v>
      </c>
      <c r="G406" s="58"/>
      <c r="H406" s="22">
        <f t="shared" si="24"/>
        <v>0.84</v>
      </c>
    </row>
    <row r="407" spans="2:8" ht="85.5" x14ac:dyDescent="0.2">
      <c r="B407" s="67" t="s">
        <v>285</v>
      </c>
      <c r="C407" s="74" t="s">
        <v>286</v>
      </c>
      <c r="D407" s="72" t="s">
        <v>21</v>
      </c>
      <c r="E407" s="73">
        <v>0.252</v>
      </c>
      <c r="F407" s="13">
        <v>1</v>
      </c>
      <c r="G407" s="58"/>
      <c r="H407" s="22">
        <f t="shared" si="24"/>
        <v>0.25</v>
      </c>
    </row>
    <row r="408" spans="2:8" ht="42.75" x14ac:dyDescent="0.2">
      <c r="B408" s="67" t="s">
        <v>135</v>
      </c>
      <c r="C408" s="74" t="s">
        <v>64</v>
      </c>
      <c r="D408" s="72" t="s">
        <v>4</v>
      </c>
      <c r="E408" s="73">
        <v>201.75599999999997</v>
      </c>
      <c r="F408" s="13">
        <v>1</v>
      </c>
      <c r="G408" s="58"/>
      <c r="H408" s="22">
        <f t="shared" si="24"/>
        <v>201.76</v>
      </c>
    </row>
    <row r="409" spans="2:8" ht="57" x14ac:dyDescent="0.2">
      <c r="B409" s="67" t="s">
        <v>353</v>
      </c>
      <c r="C409" s="74" t="s">
        <v>354</v>
      </c>
      <c r="D409" s="72" t="s">
        <v>21</v>
      </c>
      <c r="E409" s="73">
        <v>338</v>
      </c>
      <c r="F409" s="13">
        <v>1</v>
      </c>
      <c r="G409" s="58"/>
      <c r="H409" s="22">
        <f t="shared" si="24"/>
        <v>338</v>
      </c>
    </row>
    <row r="410" spans="2:8" ht="71.25" x14ac:dyDescent="0.2">
      <c r="B410" s="67" t="s">
        <v>136</v>
      </c>
      <c r="C410" s="74" t="s">
        <v>23</v>
      </c>
      <c r="D410" s="72" t="s">
        <v>21</v>
      </c>
      <c r="E410" s="73">
        <v>15.024000000000001</v>
      </c>
      <c r="F410" s="13">
        <v>1</v>
      </c>
      <c r="G410" s="58"/>
      <c r="H410" s="22">
        <f t="shared" si="24"/>
        <v>15.02</v>
      </c>
    </row>
    <row r="411" spans="2:8" ht="42.75" x14ac:dyDescent="0.2">
      <c r="B411" s="67" t="s">
        <v>138</v>
      </c>
      <c r="C411" s="74" t="s">
        <v>63</v>
      </c>
      <c r="D411" s="72" t="s">
        <v>21</v>
      </c>
      <c r="E411" s="73">
        <v>46.224000000000004</v>
      </c>
      <c r="F411" s="13">
        <v>1</v>
      </c>
      <c r="G411" s="58"/>
      <c r="H411" s="22">
        <f t="shared" si="24"/>
        <v>46.22</v>
      </c>
    </row>
    <row r="412" spans="2:8" ht="15.75" x14ac:dyDescent="0.2">
      <c r="B412" s="51"/>
      <c r="C412" s="53" t="s">
        <v>60</v>
      </c>
      <c r="D412" s="54"/>
      <c r="E412" s="54"/>
      <c r="F412" s="13">
        <v>1</v>
      </c>
      <c r="G412" s="54"/>
      <c r="H412" s="57">
        <f>SUM(H401:H411)</f>
        <v>1168.24</v>
      </c>
    </row>
    <row r="413" spans="2:8" s="6" customFormat="1" ht="15.75" x14ac:dyDescent="0.2">
      <c r="B413" s="50"/>
      <c r="C413" s="51" t="str">
        <f>C56</f>
        <v>02.- Albañilería y acabados</v>
      </c>
      <c r="D413" s="52"/>
      <c r="E413" s="52"/>
      <c r="F413" s="13">
        <v>1</v>
      </c>
      <c r="G413" s="52"/>
      <c r="H413" s="52"/>
    </row>
    <row r="414" spans="2:8" ht="57" x14ac:dyDescent="0.2">
      <c r="B414" s="67" t="s">
        <v>143</v>
      </c>
      <c r="C414" s="74" t="s">
        <v>30</v>
      </c>
      <c r="D414" s="72" t="s">
        <v>4</v>
      </c>
      <c r="E414" s="73">
        <v>341.84</v>
      </c>
      <c r="F414" s="13">
        <v>1</v>
      </c>
      <c r="G414" s="58"/>
      <c r="H414" s="22">
        <f t="shared" ref="H414:H415" si="25">ROUND(E414*F414,2)</f>
        <v>341.84</v>
      </c>
    </row>
    <row r="415" spans="2:8" ht="142.5" x14ac:dyDescent="0.2">
      <c r="B415" s="67" t="s">
        <v>152</v>
      </c>
      <c r="C415" s="74" t="s">
        <v>69</v>
      </c>
      <c r="D415" s="72" t="s">
        <v>4</v>
      </c>
      <c r="E415" s="73">
        <v>341.84</v>
      </c>
      <c r="F415" s="13">
        <v>1</v>
      </c>
      <c r="G415" s="58"/>
      <c r="H415" s="22">
        <f t="shared" si="25"/>
        <v>341.84</v>
      </c>
    </row>
    <row r="416" spans="2:8" ht="99.75" x14ac:dyDescent="0.2">
      <c r="B416" s="67" t="s">
        <v>139</v>
      </c>
      <c r="C416" s="74" t="s">
        <v>140</v>
      </c>
      <c r="D416" s="72" t="s">
        <v>5</v>
      </c>
      <c r="E416" s="73">
        <v>5.75</v>
      </c>
      <c r="F416" s="13">
        <v>1</v>
      </c>
      <c r="G416" s="58"/>
      <c r="H416" s="22">
        <f t="shared" ref="H416:H421" si="26">ROUND(E416*F416,2)</f>
        <v>5.75</v>
      </c>
    </row>
    <row r="417" spans="2:8" ht="42.75" x14ac:dyDescent="0.2">
      <c r="B417" s="67" t="s">
        <v>355</v>
      </c>
      <c r="C417" s="74" t="s">
        <v>356</v>
      </c>
      <c r="D417" s="72" t="s">
        <v>5</v>
      </c>
      <c r="E417" s="73">
        <v>12.556000000000001</v>
      </c>
      <c r="F417" s="13">
        <v>1</v>
      </c>
      <c r="G417" s="58"/>
      <c r="H417" s="22">
        <f t="shared" si="26"/>
        <v>12.56</v>
      </c>
    </row>
    <row r="418" spans="2:8" ht="156.75" x14ac:dyDescent="0.2">
      <c r="B418" s="67" t="s">
        <v>98</v>
      </c>
      <c r="C418" s="74" t="s">
        <v>19</v>
      </c>
      <c r="D418" s="72" t="s">
        <v>4</v>
      </c>
      <c r="E418" s="73">
        <v>58.292000000000002</v>
      </c>
      <c r="F418" s="13">
        <v>1</v>
      </c>
      <c r="G418" s="58"/>
      <c r="H418" s="22">
        <f t="shared" si="26"/>
        <v>58.29</v>
      </c>
    </row>
    <row r="419" spans="2:8" ht="171" x14ac:dyDescent="0.2">
      <c r="B419" s="67" t="s">
        <v>103</v>
      </c>
      <c r="C419" s="74" t="s">
        <v>65</v>
      </c>
      <c r="D419" s="72" t="s">
        <v>4</v>
      </c>
      <c r="E419" s="73">
        <v>58.292000000000002</v>
      </c>
      <c r="F419" s="13">
        <v>1</v>
      </c>
      <c r="G419" s="58"/>
      <c r="H419" s="22">
        <f t="shared" si="26"/>
        <v>58.29</v>
      </c>
    </row>
    <row r="420" spans="2:8" ht="57" x14ac:dyDescent="0.2">
      <c r="B420" s="67" t="s">
        <v>357</v>
      </c>
      <c r="C420" s="74" t="s">
        <v>358</v>
      </c>
      <c r="D420" s="72" t="s">
        <v>3</v>
      </c>
      <c r="E420" s="73">
        <v>1</v>
      </c>
      <c r="F420" s="13">
        <v>1</v>
      </c>
      <c r="G420" s="58"/>
      <c r="H420" s="22">
        <f t="shared" si="26"/>
        <v>1</v>
      </c>
    </row>
    <row r="421" spans="2:8" ht="71.25" x14ac:dyDescent="0.2">
      <c r="B421" s="67" t="s">
        <v>359</v>
      </c>
      <c r="C421" s="74" t="s">
        <v>360</v>
      </c>
      <c r="D421" s="72" t="s">
        <v>3</v>
      </c>
      <c r="E421" s="73">
        <v>1</v>
      </c>
      <c r="F421" s="13">
        <v>1</v>
      </c>
      <c r="G421" s="58"/>
      <c r="H421" s="22">
        <f t="shared" si="26"/>
        <v>1</v>
      </c>
    </row>
    <row r="422" spans="2:8" ht="15.75" x14ac:dyDescent="0.2">
      <c r="B422" s="51"/>
      <c r="C422" s="53" t="s">
        <v>33</v>
      </c>
      <c r="D422" s="54"/>
      <c r="E422" s="54"/>
      <c r="F422" s="13">
        <v>1</v>
      </c>
      <c r="G422" s="54"/>
      <c r="H422" s="57">
        <f>SUM(H414:H421)</f>
        <v>820.56999999999982</v>
      </c>
    </row>
    <row r="423" spans="2:8" ht="15.75" x14ac:dyDescent="0.2">
      <c r="B423" s="55"/>
      <c r="C423" s="56" t="s">
        <v>368</v>
      </c>
      <c r="D423" s="63"/>
      <c r="E423" s="65"/>
      <c r="F423" s="13">
        <v>1</v>
      </c>
      <c r="G423" s="64"/>
      <c r="H423" s="59">
        <f>H412+H422</f>
        <v>1988.81</v>
      </c>
    </row>
    <row r="424" spans="2:8" s="24" customFormat="1" ht="15.75" x14ac:dyDescent="0.25">
      <c r="B424" s="34"/>
      <c r="C424" s="60" t="str">
        <f>C59</f>
        <v>VII.- Barda perimetral y muro de contención</v>
      </c>
      <c r="D424" s="61"/>
      <c r="E424" s="66"/>
      <c r="F424" s="13">
        <v>1</v>
      </c>
      <c r="G424" s="61"/>
      <c r="H424" s="62"/>
    </row>
    <row r="425" spans="2:8" s="6" customFormat="1" ht="15.75" x14ac:dyDescent="0.2">
      <c r="B425" s="50"/>
      <c r="C425" s="51" t="str">
        <f>C60</f>
        <v>01.- Cimentación</v>
      </c>
      <c r="D425" s="52"/>
      <c r="E425" s="52"/>
      <c r="F425" s="13">
        <v>1</v>
      </c>
      <c r="G425" s="52"/>
      <c r="H425" s="52"/>
    </row>
    <row r="426" spans="2:8" ht="42.75" x14ac:dyDescent="0.2">
      <c r="B426" s="67" t="s">
        <v>155</v>
      </c>
      <c r="C426" s="74" t="s">
        <v>52</v>
      </c>
      <c r="D426" s="72" t="s">
        <v>4</v>
      </c>
      <c r="E426" s="73">
        <v>248.04999999999998</v>
      </c>
      <c r="F426" s="13">
        <v>1</v>
      </c>
      <c r="G426" s="58"/>
      <c r="H426" s="22">
        <f t="shared" ref="H426:H429" si="27">ROUND(E426*F426,2)</f>
        <v>248.05</v>
      </c>
    </row>
    <row r="427" spans="2:8" ht="42.75" x14ac:dyDescent="0.2">
      <c r="B427" s="67" t="s">
        <v>123</v>
      </c>
      <c r="C427" s="74" t="s">
        <v>22</v>
      </c>
      <c r="D427" s="72" t="s">
        <v>21</v>
      </c>
      <c r="E427" s="73">
        <v>3046.63</v>
      </c>
      <c r="F427" s="13">
        <v>1</v>
      </c>
      <c r="G427" s="58"/>
      <c r="H427" s="22">
        <f t="shared" si="27"/>
        <v>3046.63</v>
      </c>
    </row>
    <row r="428" spans="2:8" ht="57" x14ac:dyDescent="0.2">
      <c r="B428" s="67" t="s">
        <v>124</v>
      </c>
      <c r="C428" s="74" t="s">
        <v>125</v>
      </c>
      <c r="D428" s="72" t="s">
        <v>4</v>
      </c>
      <c r="E428" s="73">
        <v>293.54999999999995</v>
      </c>
      <c r="F428" s="13">
        <v>1</v>
      </c>
      <c r="G428" s="58"/>
      <c r="H428" s="22">
        <f t="shared" si="27"/>
        <v>293.55</v>
      </c>
    </row>
    <row r="429" spans="2:8" ht="57" x14ac:dyDescent="0.2">
      <c r="B429" s="67" t="s">
        <v>126</v>
      </c>
      <c r="C429" s="74" t="s">
        <v>25</v>
      </c>
      <c r="D429" s="72" t="s">
        <v>20</v>
      </c>
      <c r="E429" s="73">
        <v>6384.4760000000006</v>
      </c>
      <c r="F429" s="13">
        <v>1</v>
      </c>
      <c r="G429" s="58"/>
      <c r="H429" s="22">
        <f t="shared" si="27"/>
        <v>6384.48</v>
      </c>
    </row>
    <row r="430" spans="2:8" ht="57" x14ac:dyDescent="0.2">
      <c r="B430" s="67" t="s">
        <v>127</v>
      </c>
      <c r="C430" s="74" t="s">
        <v>53</v>
      </c>
      <c r="D430" s="72" t="s">
        <v>20</v>
      </c>
      <c r="E430" s="73">
        <v>4146.3180000000002</v>
      </c>
      <c r="F430" s="13">
        <v>1</v>
      </c>
      <c r="G430" s="58"/>
      <c r="H430" s="22">
        <f t="shared" ref="H430:H438" si="28">ROUND(E430*F430,2)</f>
        <v>4146.32</v>
      </c>
    </row>
    <row r="431" spans="2:8" ht="57" x14ac:dyDescent="0.2">
      <c r="B431" s="67" t="s">
        <v>156</v>
      </c>
      <c r="C431" s="74" t="s">
        <v>70</v>
      </c>
      <c r="D431" s="72" t="s">
        <v>20</v>
      </c>
      <c r="E431" s="73">
        <v>6491.71</v>
      </c>
      <c r="F431" s="13">
        <v>1</v>
      </c>
      <c r="G431" s="58"/>
      <c r="H431" s="22">
        <f t="shared" si="28"/>
        <v>6491.71</v>
      </c>
    </row>
    <row r="432" spans="2:8" ht="57" x14ac:dyDescent="0.2">
      <c r="B432" s="67" t="s">
        <v>128</v>
      </c>
      <c r="C432" s="74" t="s">
        <v>24</v>
      </c>
      <c r="D432" s="72" t="s">
        <v>4</v>
      </c>
      <c r="E432" s="73">
        <v>1192.48</v>
      </c>
      <c r="F432" s="13">
        <v>1</v>
      </c>
      <c r="G432" s="58"/>
      <c r="H432" s="22">
        <f t="shared" si="28"/>
        <v>1192.48</v>
      </c>
    </row>
    <row r="433" spans="2:8" ht="71.25" x14ac:dyDescent="0.2">
      <c r="B433" s="67" t="s">
        <v>129</v>
      </c>
      <c r="C433" s="74" t="s">
        <v>130</v>
      </c>
      <c r="D433" s="72" t="s">
        <v>21</v>
      </c>
      <c r="E433" s="73">
        <v>194.68700000000001</v>
      </c>
      <c r="F433" s="13">
        <v>1</v>
      </c>
      <c r="G433" s="58"/>
      <c r="H433" s="22">
        <f t="shared" si="28"/>
        <v>194.69</v>
      </c>
    </row>
    <row r="434" spans="2:8" ht="42.75" x14ac:dyDescent="0.2">
      <c r="B434" s="67" t="s">
        <v>134</v>
      </c>
      <c r="C434" s="74" t="s">
        <v>45</v>
      </c>
      <c r="D434" s="72" t="s">
        <v>5</v>
      </c>
      <c r="E434" s="73">
        <v>39</v>
      </c>
      <c r="F434" s="13">
        <v>1</v>
      </c>
      <c r="G434" s="58"/>
      <c r="H434" s="22">
        <f t="shared" si="28"/>
        <v>39</v>
      </c>
    </row>
    <row r="435" spans="2:8" ht="57" x14ac:dyDescent="0.2">
      <c r="B435" s="67" t="s">
        <v>132</v>
      </c>
      <c r="C435" s="74" t="s">
        <v>133</v>
      </c>
      <c r="D435" s="72" t="s">
        <v>4</v>
      </c>
      <c r="E435" s="73">
        <v>53.300000000000004</v>
      </c>
      <c r="F435" s="13">
        <v>1</v>
      </c>
      <c r="G435" s="58"/>
      <c r="H435" s="22">
        <f t="shared" si="28"/>
        <v>53.3</v>
      </c>
    </row>
    <row r="436" spans="2:8" ht="42.75" x14ac:dyDescent="0.2">
      <c r="B436" s="67" t="s">
        <v>135</v>
      </c>
      <c r="C436" s="74" t="s">
        <v>64</v>
      </c>
      <c r="D436" s="72" t="s">
        <v>4</v>
      </c>
      <c r="E436" s="73">
        <v>1310.5800000000002</v>
      </c>
      <c r="F436" s="13">
        <v>1</v>
      </c>
      <c r="G436" s="58"/>
      <c r="H436" s="22">
        <f t="shared" si="28"/>
        <v>1310.58</v>
      </c>
    </row>
    <row r="437" spans="2:8" ht="71.25" x14ac:dyDescent="0.2">
      <c r="B437" s="67" t="s">
        <v>136</v>
      </c>
      <c r="C437" s="74" t="s">
        <v>23</v>
      </c>
      <c r="D437" s="72" t="s">
        <v>21</v>
      </c>
      <c r="E437" s="73">
        <v>2823.6700000000005</v>
      </c>
      <c r="F437" s="13">
        <v>1</v>
      </c>
      <c r="G437" s="58"/>
      <c r="H437" s="22">
        <f t="shared" si="28"/>
        <v>2823.67</v>
      </c>
    </row>
    <row r="438" spans="2:8" ht="42.75" x14ac:dyDescent="0.2">
      <c r="B438" s="67" t="s">
        <v>138</v>
      </c>
      <c r="C438" s="74" t="s">
        <v>63</v>
      </c>
      <c r="D438" s="72" t="s">
        <v>21</v>
      </c>
      <c r="E438" s="73">
        <v>222.96</v>
      </c>
      <c r="F438" s="13">
        <v>1</v>
      </c>
      <c r="G438" s="58"/>
      <c r="H438" s="22">
        <f t="shared" si="28"/>
        <v>222.96</v>
      </c>
    </row>
    <row r="439" spans="2:8" ht="15.75" x14ac:dyDescent="0.2">
      <c r="B439" s="51"/>
      <c r="C439" s="53" t="s">
        <v>60</v>
      </c>
      <c r="D439" s="54"/>
      <c r="E439" s="54"/>
      <c r="F439" s="13">
        <v>1</v>
      </c>
      <c r="G439" s="54"/>
      <c r="H439" s="57">
        <f>SUM(H426:H438)</f>
        <v>26447.419999999991</v>
      </c>
    </row>
    <row r="440" spans="2:8" s="6" customFormat="1" ht="15.75" x14ac:dyDescent="0.2">
      <c r="B440" s="50"/>
      <c r="C440" s="51" t="str">
        <f>C61</f>
        <v>02.- Albañilería y acabados</v>
      </c>
      <c r="D440" s="52"/>
      <c r="E440" s="52"/>
      <c r="F440" s="13">
        <v>1</v>
      </c>
      <c r="G440" s="52"/>
      <c r="H440" s="52"/>
    </row>
    <row r="441" spans="2:8" ht="99.75" x14ac:dyDescent="0.2">
      <c r="B441" s="67" t="s">
        <v>94</v>
      </c>
      <c r="C441" s="74" t="s">
        <v>95</v>
      </c>
      <c r="D441" s="72" t="s">
        <v>5</v>
      </c>
      <c r="E441" s="73">
        <v>249.8</v>
      </c>
      <c r="F441" s="13">
        <v>1</v>
      </c>
      <c r="G441" s="58"/>
      <c r="H441" s="22">
        <f t="shared" ref="H441:H446" si="29">ROUND(E441*F441,2)</f>
        <v>249.8</v>
      </c>
    </row>
    <row r="442" spans="2:8" ht="171" x14ac:dyDescent="0.2">
      <c r="B442" s="67" t="s">
        <v>96</v>
      </c>
      <c r="C442" s="74" t="s">
        <v>97</v>
      </c>
      <c r="D442" s="72" t="s">
        <v>4</v>
      </c>
      <c r="E442" s="73">
        <v>164</v>
      </c>
      <c r="F442" s="13">
        <v>1</v>
      </c>
      <c r="G442" s="58"/>
      <c r="H442" s="22">
        <f t="shared" si="29"/>
        <v>164</v>
      </c>
    </row>
    <row r="443" spans="2:8" ht="28.5" x14ac:dyDescent="0.2">
      <c r="B443" s="67" t="s">
        <v>371</v>
      </c>
      <c r="C443" s="74" t="s">
        <v>372</v>
      </c>
      <c r="D443" s="72" t="s">
        <v>5</v>
      </c>
      <c r="E443" s="73">
        <v>15.4</v>
      </c>
      <c r="F443" s="13">
        <v>1</v>
      </c>
      <c r="G443" s="58"/>
      <c r="H443" s="22">
        <f t="shared" si="29"/>
        <v>15.4</v>
      </c>
    </row>
    <row r="444" spans="2:8" ht="156.75" x14ac:dyDescent="0.2">
      <c r="B444" s="67" t="s">
        <v>98</v>
      </c>
      <c r="C444" s="74" t="s">
        <v>19</v>
      </c>
      <c r="D444" s="72" t="s">
        <v>4</v>
      </c>
      <c r="E444" s="73">
        <v>393.59999999999997</v>
      </c>
      <c r="F444" s="13">
        <v>1</v>
      </c>
      <c r="G444" s="58"/>
      <c r="H444" s="22">
        <f t="shared" si="29"/>
        <v>393.6</v>
      </c>
    </row>
    <row r="445" spans="2:8" ht="42.75" x14ac:dyDescent="0.2">
      <c r="B445" s="67" t="s">
        <v>355</v>
      </c>
      <c r="C445" s="74" t="s">
        <v>356</v>
      </c>
      <c r="D445" s="72" t="s">
        <v>5</v>
      </c>
      <c r="E445" s="73">
        <v>82</v>
      </c>
      <c r="F445" s="13">
        <v>1</v>
      </c>
      <c r="G445" s="58"/>
      <c r="H445" s="22">
        <f t="shared" si="29"/>
        <v>82</v>
      </c>
    </row>
    <row r="446" spans="2:8" ht="171" x14ac:dyDescent="0.2">
      <c r="B446" s="67" t="s">
        <v>103</v>
      </c>
      <c r="C446" s="74" t="s">
        <v>65</v>
      </c>
      <c r="D446" s="72" t="s">
        <v>4</v>
      </c>
      <c r="E446" s="73">
        <v>393.59999999999997</v>
      </c>
      <c r="F446" s="13">
        <v>1</v>
      </c>
      <c r="G446" s="58"/>
      <c r="H446" s="22">
        <f t="shared" si="29"/>
        <v>393.6</v>
      </c>
    </row>
    <row r="447" spans="2:8" ht="15.75" x14ac:dyDescent="0.2">
      <c r="B447" s="51"/>
      <c r="C447" s="53" t="s">
        <v>33</v>
      </c>
      <c r="D447" s="54"/>
      <c r="E447" s="54"/>
      <c r="F447" s="13">
        <v>1</v>
      </c>
      <c r="G447" s="54"/>
      <c r="H447" s="57">
        <f>SUM(H441:H446)</f>
        <v>1298.4000000000001</v>
      </c>
    </row>
    <row r="448" spans="2:8" s="6" customFormat="1" ht="15.75" x14ac:dyDescent="0.2">
      <c r="B448" s="50"/>
      <c r="C448" s="51" t="str">
        <f>C62</f>
        <v>03.- Herrería, carpintería y cancelería</v>
      </c>
      <c r="D448" s="52"/>
      <c r="E448" s="52"/>
      <c r="F448" s="13">
        <v>1</v>
      </c>
      <c r="G448" s="52"/>
      <c r="H448" s="52"/>
    </row>
    <row r="449" spans="2:8" ht="42.75" x14ac:dyDescent="0.2">
      <c r="B449" s="67" t="s">
        <v>373</v>
      </c>
      <c r="C449" s="74" t="s">
        <v>374</v>
      </c>
      <c r="D449" s="72" t="s">
        <v>3</v>
      </c>
      <c r="E449" s="73">
        <v>1</v>
      </c>
      <c r="F449" s="13">
        <v>1</v>
      </c>
      <c r="G449" s="58"/>
      <c r="H449" s="22">
        <f t="shared" ref="H449:H451" si="30">ROUND(E449*F449,2)</f>
        <v>1</v>
      </c>
    </row>
    <row r="450" spans="2:8" ht="57" x14ac:dyDescent="0.2">
      <c r="B450" s="67" t="s">
        <v>375</v>
      </c>
      <c r="C450" s="74" t="s">
        <v>376</v>
      </c>
      <c r="D450" s="72" t="s">
        <v>5</v>
      </c>
      <c r="E450" s="73">
        <v>59</v>
      </c>
      <c r="F450" s="13">
        <v>1</v>
      </c>
      <c r="G450" s="58"/>
      <c r="H450" s="22">
        <f t="shared" si="30"/>
        <v>59</v>
      </c>
    </row>
    <row r="451" spans="2:8" ht="71.25" x14ac:dyDescent="0.2">
      <c r="B451" s="67" t="s">
        <v>377</v>
      </c>
      <c r="C451" s="74" t="s">
        <v>378</v>
      </c>
      <c r="D451" s="72" t="s">
        <v>5</v>
      </c>
      <c r="E451" s="73">
        <v>97</v>
      </c>
      <c r="F451" s="13">
        <v>1</v>
      </c>
      <c r="G451" s="58"/>
      <c r="H451" s="22">
        <f t="shared" si="30"/>
        <v>97</v>
      </c>
    </row>
    <row r="452" spans="2:8" ht="15.75" x14ac:dyDescent="0.2">
      <c r="B452" s="51"/>
      <c r="C452" s="53" t="s">
        <v>56</v>
      </c>
      <c r="D452" s="54"/>
      <c r="E452" s="54"/>
      <c r="F452" s="13">
        <v>1</v>
      </c>
      <c r="G452" s="54"/>
      <c r="H452" s="57">
        <f>SUM(H449:H451)</f>
        <v>157</v>
      </c>
    </row>
    <row r="453" spans="2:8" s="6" customFormat="1" ht="15.75" x14ac:dyDescent="0.2">
      <c r="B453" s="50"/>
      <c r="C453" s="51" t="str">
        <f>C63</f>
        <v>04.- Instalaciones</v>
      </c>
      <c r="D453" s="52"/>
      <c r="E453" s="52"/>
      <c r="F453" s="13">
        <v>1</v>
      </c>
      <c r="G453" s="52"/>
      <c r="H453" s="52"/>
    </row>
    <row r="454" spans="2:8" ht="57" x14ac:dyDescent="0.2">
      <c r="B454" s="67" t="s">
        <v>369</v>
      </c>
      <c r="C454" s="74" t="s">
        <v>370</v>
      </c>
      <c r="D454" s="72" t="s">
        <v>5</v>
      </c>
      <c r="E454" s="73">
        <v>92.5</v>
      </c>
      <c r="F454" s="13">
        <v>1</v>
      </c>
      <c r="G454" s="58"/>
      <c r="H454" s="22">
        <f t="shared" ref="H454" si="31">ROUND(E454*F454,2)</f>
        <v>92.5</v>
      </c>
    </row>
    <row r="455" spans="2:8" ht="15.75" x14ac:dyDescent="0.2">
      <c r="B455" s="51"/>
      <c r="C455" s="53" t="s">
        <v>44</v>
      </c>
      <c r="D455" s="54"/>
      <c r="E455" s="54"/>
      <c r="F455" s="13">
        <v>1</v>
      </c>
      <c r="G455" s="54"/>
      <c r="H455" s="57">
        <f>SUM(H454:H454)</f>
        <v>92.5</v>
      </c>
    </row>
    <row r="456" spans="2:8" ht="15.75" x14ac:dyDescent="0.2">
      <c r="B456" s="55"/>
      <c r="C456" s="56" t="s">
        <v>379</v>
      </c>
      <c r="D456" s="63"/>
      <c r="E456" s="65"/>
      <c r="F456" s="13">
        <v>1</v>
      </c>
      <c r="G456" s="64"/>
      <c r="H456" s="59">
        <f>H439+H447+H452+H455</f>
        <v>27995.319999999992</v>
      </c>
    </row>
    <row r="457" spans="2:8" s="24" customFormat="1" ht="15.75" x14ac:dyDescent="0.25">
      <c r="B457" s="34"/>
      <c r="C457" s="60" t="str">
        <f>C66</f>
        <v>VIII.- Acceso principal</v>
      </c>
      <c r="D457" s="61"/>
      <c r="E457" s="66"/>
      <c r="F457" s="13">
        <v>1</v>
      </c>
      <c r="G457" s="61"/>
      <c r="H457" s="62"/>
    </row>
    <row r="458" spans="2:8" s="6" customFormat="1" ht="15.75" x14ac:dyDescent="0.2">
      <c r="B458" s="50"/>
      <c r="C458" s="51" t="str">
        <f>C67</f>
        <v>01.- Cimentación</v>
      </c>
      <c r="D458" s="52"/>
      <c r="E458" s="52"/>
      <c r="F458" s="13">
        <v>1</v>
      </c>
      <c r="G458" s="52"/>
      <c r="H458" s="52"/>
    </row>
    <row r="459" spans="2:8" ht="42.75" x14ac:dyDescent="0.2">
      <c r="B459" s="67" t="s">
        <v>155</v>
      </c>
      <c r="C459" s="74" t="s">
        <v>52</v>
      </c>
      <c r="D459" s="72" t="s">
        <v>4</v>
      </c>
      <c r="E459" s="73">
        <v>117</v>
      </c>
      <c r="F459" s="13">
        <v>1</v>
      </c>
      <c r="G459" s="58"/>
      <c r="H459" s="22">
        <f t="shared" ref="H459:H462" si="32">ROUND(E459*F459,2)</f>
        <v>117</v>
      </c>
    </row>
    <row r="460" spans="2:8" ht="42.75" x14ac:dyDescent="0.2">
      <c r="B460" s="67" t="s">
        <v>123</v>
      </c>
      <c r="C460" s="74" t="s">
        <v>22</v>
      </c>
      <c r="D460" s="72" t="s">
        <v>21</v>
      </c>
      <c r="E460" s="73">
        <v>16.588000000000001</v>
      </c>
      <c r="F460" s="13">
        <v>1</v>
      </c>
      <c r="G460" s="58"/>
      <c r="H460" s="22">
        <f t="shared" si="32"/>
        <v>16.59</v>
      </c>
    </row>
    <row r="461" spans="2:8" ht="57" x14ac:dyDescent="0.2">
      <c r="B461" s="67" t="s">
        <v>124</v>
      </c>
      <c r="C461" s="74" t="s">
        <v>125</v>
      </c>
      <c r="D461" s="72" t="s">
        <v>4</v>
      </c>
      <c r="E461" s="73">
        <v>24.85</v>
      </c>
      <c r="F461" s="13">
        <v>1</v>
      </c>
      <c r="G461" s="58"/>
      <c r="H461" s="22">
        <f t="shared" si="32"/>
        <v>24.85</v>
      </c>
    </row>
    <row r="462" spans="2:8" ht="57" x14ac:dyDescent="0.2">
      <c r="B462" s="67" t="s">
        <v>126</v>
      </c>
      <c r="C462" s="74" t="s">
        <v>25</v>
      </c>
      <c r="D462" s="72" t="s">
        <v>20</v>
      </c>
      <c r="E462" s="73">
        <v>173.99200000000002</v>
      </c>
      <c r="F462" s="13">
        <v>1</v>
      </c>
      <c r="G462" s="58"/>
      <c r="H462" s="22">
        <f t="shared" si="32"/>
        <v>173.99</v>
      </c>
    </row>
    <row r="463" spans="2:8" ht="57" x14ac:dyDescent="0.2">
      <c r="B463" s="67" t="s">
        <v>128</v>
      </c>
      <c r="C463" s="74" t="s">
        <v>24</v>
      </c>
      <c r="D463" s="72" t="s">
        <v>4</v>
      </c>
      <c r="E463" s="73">
        <v>14.79</v>
      </c>
      <c r="F463" s="13">
        <v>1</v>
      </c>
      <c r="G463" s="58"/>
      <c r="H463" s="22">
        <f t="shared" ref="H463:H472" si="33">ROUND(E463*F463,2)</f>
        <v>14.79</v>
      </c>
    </row>
    <row r="464" spans="2:8" ht="71.25" x14ac:dyDescent="0.2">
      <c r="B464" s="67" t="s">
        <v>129</v>
      </c>
      <c r="C464" s="74" t="s">
        <v>130</v>
      </c>
      <c r="D464" s="72" t="s">
        <v>21</v>
      </c>
      <c r="E464" s="73">
        <v>1.972</v>
      </c>
      <c r="F464" s="13">
        <v>1</v>
      </c>
      <c r="G464" s="58"/>
      <c r="H464" s="22">
        <f t="shared" si="33"/>
        <v>1.97</v>
      </c>
    </row>
    <row r="465" spans="2:8" ht="42.75" x14ac:dyDescent="0.2">
      <c r="B465" s="67" t="s">
        <v>134</v>
      </c>
      <c r="C465" s="74" t="s">
        <v>45</v>
      </c>
      <c r="D465" s="72" t="s">
        <v>5</v>
      </c>
      <c r="E465" s="73">
        <v>5.6999999999999993</v>
      </c>
      <c r="F465" s="13">
        <v>1</v>
      </c>
      <c r="G465" s="58"/>
      <c r="H465" s="22">
        <f t="shared" si="33"/>
        <v>5.7</v>
      </c>
    </row>
    <row r="466" spans="2:8" ht="42.75" x14ac:dyDescent="0.2">
      <c r="B466" s="67" t="s">
        <v>380</v>
      </c>
      <c r="C466" s="74" t="s">
        <v>381</v>
      </c>
      <c r="D466" s="72" t="s">
        <v>5</v>
      </c>
      <c r="E466" s="73">
        <v>3.8</v>
      </c>
      <c r="F466" s="13">
        <v>1</v>
      </c>
      <c r="G466" s="58"/>
      <c r="H466" s="22">
        <f t="shared" si="33"/>
        <v>3.8</v>
      </c>
    </row>
    <row r="467" spans="2:8" ht="42.75" x14ac:dyDescent="0.2">
      <c r="B467" s="67" t="s">
        <v>131</v>
      </c>
      <c r="C467" s="74" t="s">
        <v>68</v>
      </c>
      <c r="D467" s="72" t="s">
        <v>4</v>
      </c>
      <c r="E467" s="73">
        <v>49.225999999999999</v>
      </c>
      <c r="F467" s="13">
        <v>1</v>
      </c>
      <c r="G467" s="58"/>
      <c r="H467" s="22">
        <f t="shared" si="33"/>
        <v>49.23</v>
      </c>
    </row>
    <row r="468" spans="2:8" ht="99.75" x14ac:dyDescent="0.2">
      <c r="B468" s="67" t="s">
        <v>193</v>
      </c>
      <c r="C468" s="74" t="s">
        <v>194</v>
      </c>
      <c r="D468" s="72" t="s">
        <v>5</v>
      </c>
      <c r="E468" s="73">
        <v>19.624500000000001</v>
      </c>
      <c r="F468" s="13">
        <v>1</v>
      </c>
      <c r="G468" s="58"/>
      <c r="H468" s="22">
        <f t="shared" si="33"/>
        <v>19.62</v>
      </c>
    </row>
    <row r="469" spans="2:8" ht="42.75" x14ac:dyDescent="0.2">
      <c r="B469" s="67" t="s">
        <v>135</v>
      </c>
      <c r="C469" s="74" t="s">
        <v>64</v>
      </c>
      <c r="D469" s="72" t="s">
        <v>4</v>
      </c>
      <c r="E469" s="73">
        <v>78.4345</v>
      </c>
      <c r="F469" s="13">
        <v>1</v>
      </c>
      <c r="G469" s="58"/>
      <c r="H469" s="22">
        <f t="shared" si="33"/>
        <v>78.430000000000007</v>
      </c>
    </row>
    <row r="470" spans="2:8" ht="57" x14ac:dyDescent="0.2">
      <c r="B470" s="67" t="s">
        <v>353</v>
      </c>
      <c r="C470" s="74" t="s">
        <v>354</v>
      </c>
      <c r="D470" s="72" t="s">
        <v>21</v>
      </c>
      <c r="E470" s="73">
        <v>10</v>
      </c>
      <c r="F470" s="13">
        <v>1</v>
      </c>
      <c r="G470" s="58"/>
      <c r="H470" s="22">
        <f t="shared" si="33"/>
        <v>10</v>
      </c>
    </row>
    <row r="471" spans="2:8" ht="71.25" x14ac:dyDescent="0.2">
      <c r="B471" s="67" t="s">
        <v>136</v>
      </c>
      <c r="C471" s="74" t="s">
        <v>23</v>
      </c>
      <c r="D471" s="72" t="s">
        <v>21</v>
      </c>
      <c r="E471" s="73">
        <v>7.2321000000000017</v>
      </c>
      <c r="F471" s="13">
        <v>1</v>
      </c>
      <c r="G471" s="58"/>
      <c r="H471" s="22">
        <f t="shared" si="33"/>
        <v>7.23</v>
      </c>
    </row>
    <row r="472" spans="2:8" ht="42.75" x14ac:dyDescent="0.2">
      <c r="B472" s="67" t="s">
        <v>138</v>
      </c>
      <c r="C472" s="74" t="s">
        <v>63</v>
      </c>
      <c r="D472" s="72" t="s">
        <v>21</v>
      </c>
      <c r="E472" s="73">
        <v>9.3559000000000001</v>
      </c>
      <c r="F472" s="13">
        <v>1</v>
      </c>
      <c r="G472" s="58"/>
      <c r="H472" s="22">
        <f t="shared" si="33"/>
        <v>9.36</v>
      </c>
    </row>
    <row r="473" spans="2:8" ht="15.75" x14ac:dyDescent="0.2">
      <c r="B473" s="51"/>
      <c r="C473" s="53" t="s">
        <v>60</v>
      </c>
      <c r="D473" s="54"/>
      <c r="E473" s="54"/>
      <c r="F473" s="13">
        <v>1</v>
      </c>
      <c r="G473" s="54"/>
      <c r="H473" s="57">
        <f>SUM(H459:H472)</f>
        <v>532.56000000000006</v>
      </c>
    </row>
    <row r="474" spans="2:8" s="6" customFormat="1" ht="15.75" x14ac:dyDescent="0.2">
      <c r="B474" s="50"/>
      <c r="C474" s="51" t="str">
        <f>C68</f>
        <v>02.- Albañilería y acabados</v>
      </c>
      <c r="D474" s="52"/>
      <c r="E474" s="52"/>
      <c r="F474" s="13">
        <v>1</v>
      </c>
      <c r="G474" s="52"/>
      <c r="H474" s="52"/>
    </row>
    <row r="475" spans="2:8" ht="99.75" x14ac:dyDescent="0.2">
      <c r="B475" s="67" t="s">
        <v>94</v>
      </c>
      <c r="C475" s="74" t="s">
        <v>95</v>
      </c>
      <c r="D475" s="72" t="s">
        <v>5</v>
      </c>
      <c r="E475" s="73">
        <v>14.399999999999999</v>
      </c>
      <c r="F475" s="13">
        <v>1</v>
      </c>
      <c r="G475" s="58"/>
      <c r="H475" s="22">
        <f t="shared" ref="H475:H482" si="34">ROUND(E475*F475,2)</f>
        <v>14.4</v>
      </c>
    </row>
    <row r="476" spans="2:8" ht="114" x14ac:dyDescent="0.2">
      <c r="B476" s="67" t="s">
        <v>382</v>
      </c>
      <c r="C476" s="74" t="s">
        <v>383</v>
      </c>
      <c r="D476" s="72" t="s">
        <v>5</v>
      </c>
      <c r="E476" s="73">
        <v>9.6</v>
      </c>
      <c r="F476" s="13">
        <v>1</v>
      </c>
      <c r="G476" s="58"/>
      <c r="H476" s="22">
        <f t="shared" si="34"/>
        <v>9.6</v>
      </c>
    </row>
    <row r="477" spans="2:8" ht="171" x14ac:dyDescent="0.2">
      <c r="B477" s="67" t="s">
        <v>96</v>
      </c>
      <c r="C477" s="74" t="s">
        <v>97</v>
      </c>
      <c r="D477" s="72" t="s">
        <v>4</v>
      </c>
      <c r="E477" s="73">
        <v>42.12</v>
      </c>
      <c r="F477" s="13">
        <v>1</v>
      </c>
      <c r="G477" s="58"/>
      <c r="H477" s="22">
        <f t="shared" si="34"/>
        <v>42.12</v>
      </c>
    </row>
    <row r="478" spans="2:8" ht="57" x14ac:dyDescent="0.2">
      <c r="B478" s="67" t="s">
        <v>143</v>
      </c>
      <c r="C478" s="74" t="s">
        <v>30</v>
      </c>
      <c r="D478" s="72" t="s">
        <v>4</v>
      </c>
      <c r="E478" s="73">
        <v>40</v>
      </c>
      <c r="F478" s="13">
        <v>1</v>
      </c>
      <c r="G478" s="58"/>
      <c r="H478" s="22">
        <f t="shared" si="34"/>
        <v>40</v>
      </c>
    </row>
    <row r="479" spans="2:8" ht="114" x14ac:dyDescent="0.2">
      <c r="B479" s="67" t="s">
        <v>144</v>
      </c>
      <c r="C479" s="74" t="s">
        <v>145</v>
      </c>
      <c r="D479" s="72" t="s">
        <v>4</v>
      </c>
      <c r="E479" s="73">
        <v>40</v>
      </c>
      <c r="F479" s="13">
        <v>1</v>
      </c>
      <c r="G479" s="58"/>
      <c r="H479" s="22">
        <f t="shared" si="34"/>
        <v>40</v>
      </c>
    </row>
    <row r="480" spans="2:8" ht="42.75" x14ac:dyDescent="0.2">
      <c r="B480" s="67" t="s">
        <v>355</v>
      </c>
      <c r="C480" s="74" t="s">
        <v>356</v>
      </c>
      <c r="D480" s="72" t="s">
        <v>5</v>
      </c>
      <c r="E480" s="73">
        <v>41.03</v>
      </c>
      <c r="F480" s="13">
        <v>1</v>
      </c>
      <c r="G480" s="58"/>
      <c r="H480" s="22">
        <f t="shared" si="34"/>
        <v>41.03</v>
      </c>
    </row>
    <row r="481" spans="2:8" ht="156.75" x14ac:dyDescent="0.2">
      <c r="B481" s="67" t="s">
        <v>98</v>
      </c>
      <c r="C481" s="74" t="s">
        <v>19</v>
      </c>
      <c r="D481" s="72" t="s">
        <v>4</v>
      </c>
      <c r="E481" s="73">
        <v>84.24</v>
      </c>
      <c r="F481" s="13">
        <v>1</v>
      </c>
      <c r="G481" s="58"/>
      <c r="H481" s="22">
        <f t="shared" si="34"/>
        <v>84.24</v>
      </c>
    </row>
    <row r="482" spans="2:8" ht="171" x14ac:dyDescent="0.2">
      <c r="B482" s="67" t="s">
        <v>103</v>
      </c>
      <c r="C482" s="74" t="s">
        <v>65</v>
      </c>
      <c r="D482" s="72" t="s">
        <v>4</v>
      </c>
      <c r="E482" s="73">
        <v>84.24</v>
      </c>
      <c r="F482" s="13">
        <v>1</v>
      </c>
      <c r="G482" s="58"/>
      <c r="H482" s="22">
        <f t="shared" si="34"/>
        <v>84.24</v>
      </c>
    </row>
    <row r="483" spans="2:8" ht="15.75" x14ac:dyDescent="0.2">
      <c r="B483" s="51"/>
      <c r="C483" s="53" t="s">
        <v>33</v>
      </c>
      <c r="D483" s="54"/>
      <c r="E483" s="54"/>
      <c r="F483" s="13">
        <v>1</v>
      </c>
      <c r="G483" s="54"/>
      <c r="H483" s="57">
        <f>SUM(H475:H482)</f>
        <v>355.63</v>
      </c>
    </row>
    <row r="484" spans="2:8" s="6" customFormat="1" ht="15.75" x14ac:dyDescent="0.2">
      <c r="B484" s="50"/>
      <c r="C484" s="51" t="str">
        <f>C69</f>
        <v>03.- Herrería, carpintería y cancelería</v>
      </c>
      <c r="D484" s="52"/>
      <c r="E484" s="52"/>
      <c r="F484" s="13">
        <v>1</v>
      </c>
      <c r="G484" s="52"/>
      <c r="H484" s="52"/>
    </row>
    <row r="485" spans="2:8" ht="99.75" x14ac:dyDescent="0.2">
      <c r="B485" s="67" t="s">
        <v>384</v>
      </c>
      <c r="C485" s="74" t="s">
        <v>385</v>
      </c>
      <c r="D485" s="72" t="s">
        <v>4</v>
      </c>
      <c r="E485" s="73">
        <v>8.1750000000000007</v>
      </c>
      <c r="F485" s="13">
        <v>1</v>
      </c>
      <c r="G485" s="58"/>
      <c r="H485" s="22">
        <f t="shared" ref="H485" si="35">ROUND(E485*F485,2)</f>
        <v>8.18</v>
      </c>
    </row>
    <row r="486" spans="2:8" ht="114" x14ac:dyDescent="0.2">
      <c r="B486" s="67" t="s">
        <v>386</v>
      </c>
      <c r="C486" s="74" t="s">
        <v>387</v>
      </c>
      <c r="D486" s="76" t="s">
        <v>5</v>
      </c>
      <c r="E486" s="73">
        <v>50.400000000000006</v>
      </c>
      <c r="F486" s="13">
        <v>1</v>
      </c>
      <c r="G486" s="58"/>
      <c r="H486" s="22">
        <f t="shared" ref="H486" si="36">ROUND(E486*F486,2)</f>
        <v>50.4</v>
      </c>
    </row>
    <row r="487" spans="2:8" ht="15.75" x14ac:dyDescent="0.2">
      <c r="B487" s="51"/>
      <c r="C487" s="53" t="s">
        <v>56</v>
      </c>
      <c r="D487" s="54"/>
      <c r="E487" s="54"/>
      <c r="F487" s="13">
        <v>1</v>
      </c>
      <c r="G487" s="54"/>
      <c r="H487" s="57">
        <f>SUM(H485:H486)</f>
        <v>58.58</v>
      </c>
    </row>
    <row r="488" spans="2:8" ht="15.75" x14ac:dyDescent="0.2">
      <c r="B488" s="55"/>
      <c r="C488" s="56" t="s">
        <v>388</v>
      </c>
      <c r="D488" s="63"/>
      <c r="E488" s="65"/>
      <c r="F488" s="13">
        <v>1</v>
      </c>
      <c r="G488" s="64"/>
      <c r="H488" s="59">
        <f>H473+H483+H487</f>
        <v>946.7700000000001</v>
      </c>
    </row>
    <row r="489" spans="2:8" s="24" customFormat="1" ht="15.75" x14ac:dyDescent="0.25">
      <c r="B489" s="34"/>
      <c r="C489" s="60" t="str">
        <f>C72</f>
        <v>IX.- Red eléctrica exterior</v>
      </c>
      <c r="D489" s="61"/>
      <c r="E489" s="66"/>
      <c r="F489" s="13">
        <v>1</v>
      </c>
      <c r="G489" s="61"/>
      <c r="H489" s="62"/>
    </row>
    <row r="490" spans="2:8" s="6" customFormat="1" ht="15.75" x14ac:dyDescent="0.2">
      <c r="B490" s="50"/>
      <c r="C490" s="51" t="str">
        <f>C73</f>
        <v>01.- Red eléctrica</v>
      </c>
      <c r="D490" s="52"/>
      <c r="E490" s="52"/>
      <c r="F490" s="13">
        <v>1</v>
      </c>
      <c r="G490" s="52"/>
      <c r="H490" s="52"/>
    </row>
    <row r="491" spans="2:8" ht="42.75" x14ac:dyDescent="0.2">
      <c r="B491" s="67" t="s">
        <v>390</v>
      </c>
      <c r="C491" s="74" t="s">
        <v>391</v>
      </c>
      <c r="D491" s="72" t="s">
        <v>3</v>
      </c>
      <c r="E491" s="73">
        <v>1</v>
      </c>
      <c r="F491" s="13">
        <v>1</v>
      </c>
      <c r="G491" s="58"/>
      <c r="H491" s="22">
        <f t="shared" ref="H491:H494" si="37">ROUND(E491*F491,2)</f>
        <v>1</v>
      </c>
    </row>
    <row r="492" spans="2:8" ht="156.75" x14ac:dyDescent="0.2">
      <c r="B492" s="67" t="s">
        <v>392</v>
      </c>
      <c r="C492" s="74" t="s">
        <v>393</v>
      </c>
      <c r="D492" s="72" t="s">
        <v>3</v>
      </c>
      <c r="E492" s="73">
        <v>1</v>
      </c>
      <c r="F492" s="13">
        <v>1</v>
      </c>
      <c r="G492" s="58"/>
      <c r="H492" s="22">
        <f t="shared" si="37"/>
        <v>1</v>
      </c>
    </row>
    <row r="493" spans="2:8" ht="99.75" x14ac:dyDescent="0.2">
      <c r="B493" s="67" t="s">
        <v>394</v>
      </c>
      <c r="C493" s="74" t="s">
        <v>395</v>
      </c>
      <c r="D493" s="72" t="s">
        <v>3</v>
      </c>
      <c r="E493" s="73">
        <v>1</v>
      </c>
      <c r="F493" s="13">
        <v>1</v>
      </c>
      <c r="G493" s="58"/>
      <c r="H493" s="22">
        <f t="shared" si="37"/>
        <v>1</v>
      </c>
    </row>
    <row r="494" spans="2:8" ht="42.75" x14ac:dyDescent="0.2">
      <c r="B494" s="67" t="s">
        <v>396</v>
      </c>
      <c r="C494" s="74" t="s">
        <v>397</v>
      </c>
      <c r="D494" s="72" t="s">
        <v>3</v>
      </c>
      <c r="E494" s="73">
        <v>1</v>
      </c>
      <c r="F494" s="13">
        <v>1</v>
      </c>
      <c r="G494" s="58"/>
      <c r="H494" s="22">
        <f t="shared" si="37"/>
        <v>1</v>
      </c>
    </row>
    <row r="495" spans="2:8" ht="42.75" x14ac:dyDescent="0.2">
      <c r="B495" s="67" t="s">
        <v>398</v>
      </c>
      <c r="C495" s="74" t="s">
        <v>399</v>
      </c>
      <c r="D495" s="72" t="s">
        <v>3</v>
      </c>
      <c r="E495" s="73">
        <v>1</v>
      </c>
      <c r="F495" s="13">
        <v>1</v>
      </c>
      <c r="G495" s="58"/>
      <c r="H495" s="22">
        <f t="shared" ref="H495:H511" si="38">ROUND(E495*F495,2)</f>
        <v>1</v>
      </c>
    </row>
    <row r="496" spans="2:8" ht="71.25" x14ac:dyDescent="0.2">
      <c r="B496" s="67" t="s">
        <v>400</v>
      </c>
      <c r="C496" s="74" t="s">
        <v>401</v>
      </c>
      <c r="D496" s="72" t="s">
        <v>3</v>
      </c>
      <c r="E496" s="73">
        <v>3</v>
      </c>
      <c r="F496" s="13">
        <v>1</v>
      </c>
      <c r="G496" s="58"/>
      <c r="H496" s="22">
        <f t="shared" si="38"/>
        <v>3</v>
      </c>
    </row>
    <row r="497" spans="2:8" ht="57" x14ac:dyDescent="0.2">
      <c r="B497" s="67" t="s">
        <v>402</v>
      </c>
      <c r="C497" s="74" t="s">
        <v>403</v>
      </c>
      <c r="D497" s="72" t="s">
        <v>3</v>
      </c>
      <c r="E497" s="73">
        <v>1</v>
      </c>
      <c r="F497" s="13">
        <v>1</v>
      </c>
      <c r="G497" s="58"/>
      <c r="H497" s="22">
        <f t="shared" si="38"/>
        <v>1</v>
      </c>
    </row>
    <row r="498" spans="2:8" ht="57" x14ac:dyDescent="0.2">
      <c r="B498" s="67" t="s">
        <v>404</v>
      </c>
      <c r="C498" s="74" t="s">
        <v>405</v>
      </c>
      <c r="D498" s="72" t="s">
        <v>3</v>
      </c>
      <c r="E498" s="73">
        <v>1</v>
      </c>
      <c r="F498" s="13">
        <v>1</v>
      </c>
      <c r="G498" s="58"/>
      <c r="H498" s="22">
        <f t="shared" si="38"/>
        <v>1</v>
      </c>
    </row>
    <row r="499" spans="2:8" ht="85.5" x14ac:dyDescent="0.2">
      <c r="B499" s="67" t="s">
        <v>406</v>
      </c>
      <c r="C499" s="74" t="s">
        <v>407</v>
      </c>
      <c r="D499" s="72" t="s">
        <v>3</v>
      </c>
      <c r="E499" s="73">
        <v>1</v>
      </c>
      <c r="F499" s="13">
        <v>1</v>
      </c>
      <c r="G499" s="58"/>
      <c r="H499" s="22">
        <f t="shared" si="38"/>
        <v>1</v>
      </c>
    </row>
    <row r="500" spans="2:8" ht="71.25" x14ac:dyDescent="0.2">
      <c r="B500" s="67" t="s">
        <v>408</v>
      </c>
      <c r="C500" s="74" t="s">
        <v>409</v>
      </c>
      <c r="D500" s="72" t="s">
        <v>3</v>
      </c>
      <c r="E500" s="73">
        <v>1</v>
      </c>
      <c r="F500" s="13">
        <v>1</v>
      </c>
      <c r="G500" s="58"/>
      <c r="H500" s="22">
        <f t="shared" si="38"/>
        <v>1</v>
      </c>
    </row>
    <row r="501" spans="2:8" ht="71.25" x14ac:dyDescent="0.2">
      <c r="B501" s="67" t="s">
        <v>410</v>
      </c>
      <c r="C501" s="74" t="s">
        <v>411</v>
      </c>
      <c r="D501" s="72" t="s">
        <v>3</v>
      </c>
      <c r="E501" s="73">
        <v>1</v>
      </c>
      <c r="F501" s="13">
        <v>1</v>
      </c>
      <c r="G501" s="58"/>
      <c r="H501" s="22">
        <f t="shared" si="38"/>
        <v>1</v>
      </c>
    </row>
    <row r="502" spans="2:8" ht="128.25" x14ac:dyDescent="0.2">
      <c r="B502" s="67" t="s">
        <v>412</v>
      </c>
      <c r="C502" s="74" t="s">
        <v>413</v>
      </c>
      <c r="D502" s="72" t="s">
        <v>3</v>
      </c>
      <c r="E502" s="73">
        <v>2</v>
      </c>
      <c r="F502" s="13">
        <v>1</v>
      </c>
      <c r="G502" s="58"/>
      <c r="H502" s="22">
        <f t="shared" si="38"/>
        <v>2</v>
      </c>
    </row>
    <row r="503" spans="2:8" ht="71.25" x14ac:dyDescent="0.2">
      <c r="B503" s="67" t="s">
        <v>277</v>
      </c>
      <c r="C503" s="74" t="s">
        <v>278</v>
      </c>
      <c r="D503" s="72" t="s">
        <v>3</v>
      </c>
      <c r="E503" s="73">
        <v>2</v>
      </c>
      <c r="F503" s="13">
        <v>1</v>
      </c>
      <c r="G503" s="58"/>
      <c r="H503" s="22">
        <f t="shared" si="38"/>
        <v>2</v>
      </c>
    </row>
    <row r="504" spans="2:8" ht="71.25" x14ac:dyDescent="0.2">
      <c r="B504" s="67" t="s">
        <v>414</v>
      </c>
      <c r="C504" s="74" t="s">
        <v>415</v>
      </c>
      <c r="D504" s="72" t="s">
        <v>5</v>
      </c>
      <c r="E504" s="73">
        <v>70</v>
      </c>
      <c r="F504" s="13">
        <v>1</v>
      </c>
      <c r="G504" s="58"/>
      <c r="H504" s="22">
        <f t="shared" si="38"/>
        <v>70</v>
      </c>
    </row>
    <row r="505" spans="2:8" ht="42.75" x14ac:dyDescent="0.2">
      <c r="B505" s="67" t="s">
        <v>416</v>
      </c>
      <c r="C505" s="74" t="s">
        <v>417</v>
      </c>
      <c r="D505" s="72" t="s">
        <v>5</v>
      </c>
      <c r="E505" s="73">
        <v>210</v>
      </c>
      <c r="F505" s="13">
        <v>1</v>
      </c>
      <c r="G505" s="58"/>
      <c r="H505" s="22">
        <f t="shared" si="38"/>
        <v>210</v>
      </c>
    </row>
    <row r="506" spans="2:8" ht="42.75" x14ac:dyDescent="0.2">
      <c r="B506" s="67" t="s">
        <v>418</v>
      </c>
      <c r="C506" s="74" t="s">
        <v>419</v>
      </c>
      <c r="D506" s="72" t="s">
        <v>5</v>
      </c>
      <c r="E506" s="73">
        <v>70</v>
      </c>
      <c r="F506" s="13">
        <v>1</v>
      </c>
      <c r="G506" s="58"/>
      <c r="H506" s="22">
        <f t="shared" si="38"/>
        <v>70</v>
      </c>
    </row>
    <row r="507" spans="2:8" ht="42.75" x14ac:dyDescent="0.2">
      <c r="B507" s="67" t="s">
        <v>146</v>
      </c>
      <c r="C507" s="74" t="s">
        <v>147</v>
      </c>
      <c r="D507" s="72" t="s">
        <v>5</v>
      </c>
      <c r="E507" s="73">
        <v>235</v>
      </c>
      <c r="F507" s="13">
        <v>1</v>
      </c>
      <c r="G507" s="58"/>
      <c r="H507" s="22">
        <f t="shared" si="38"/>
        <v>235</v>
      </c>
    </row>
    <row r="508" spans="2:8" ht="42.75" x14ac:dyDescent="0.2">
      <c r="B508" s="67" t="s">
        <v>420</v>
      </c>
      <c r="C508" s="74" t="s">
        <v>421</v>
      </c>
      <c r="D508" s="72" t="s">
        <v>5</v>
      </c>
      <c r="E508" s="73">
        <v>190</v>
      </c>
      <c r="F508" s="13">
        <v>1</v>
      </c>
      <c r="G508" s="58"/>
      <c r="H508" s="22">
        <f t="shared" si="38"/>
        <v>190</v>
      </c>
    </row>
    <row r="509" spans="2:8" ht="42.75" x14ac:dyDescent="0.2">
      <c r="B509" s="67" t="s">
        <v>148</v>
      </c>
      <c r="C509" s="74" t="s">
        <v>41</v>
      </c>
      <c r="D509" s="72" t="s">
        <v>5</v>
      </c>
      <c r="E509" s="73">
        <v>135</v>
      </c>
      <c r="F509" s="13">
        <v>1</v>
      </c>
      <c r="G509" s="58"/>
      <c r="H509" s="22">
        <f t="shared" si="38"/>
        <v>135</v>
      </c>
    </row>
    <row r="510" spans="2:8" ht="42.75" x14ac:dyDescent="0.2">
      <c r="B510" s="67" t="s">
        <v>158</v>
      </c>
      <c r="C510" s="74" t="s">
        <v>42</v>
      </c>
      <c r="D510" s="72" t="s">
        <v>5</v>
      </c>
      <c r="E510" s="73">
        <v>100</v>
      </c>
      <c r="F510" s="13">
        <v>1</v>
      </c>
      <c r="G510" s="58"/>
      <c r="H510" s="22">
        <f t="shared" si="38"/>
        <v>100</v>
      </c>
    </row>
    <row r="511" spans="2:8" ht="85.5" x14ac:dyDescent="0.2">
      <c r="B511" s="67" t="s">
        <v>422</v>
      </c>
      <c r="C511" s="74" t="s">
        <v>423</v>
      </c>
      <c r="D511" s="72" t="s">
        <v>5</v>
      </c>
      <c r="E511" s="73">
        <v>100</v>
      </c>
      <c r="F511" s="13">
        <v>1</v>
      </c>
      <c r="G511" s="58"/>
      <c r="H511" s="22">
        <f t="shared" si="38"/>
        <v>100</v>
      </c>
    </row>
    <row r="512" spans="2:8" ht="15.75" x14ac:dyDescent="0.2">
      <c r="B512" s="51"/>
      <c r="C512" s="53" t="s">
        <v>389</v>
      </c>
      <c r="D512" s="54"/>
      <c r="E512" s="54"/>
      <c r="F512" s="13">
        <v>1</v>
      </c>
      <c r="G512" s="54"/>
      <c r="H512" s="57">
        <f>SUM(H491:H511)</f>
        <v>1127</v>
      </c>
    </row>
    <row r="513" spans="2:8" s="6" customFormat="1" ht="15.75" x14ac:dyDescent="0.2">
      <c r="B513" s="50"/>
      <c r="C513" s="51" t="str">
        <f>C74</f>
        <v>02.- Alumbrado</v>
      </c>
      <c r="D513" s="52"/>
      <c r="E513" s="52"/>
      <c r="F513" s="13">
        <v>1</v>
      </c>
      <c r="G513" s="52"/>
      <c r="H513" s="52"/>
    </row>
    <row r="514" spans="2:8" ht="128.25" x14ac:dyDescent="0.2">
      <c r="B514" s="67" t="s">
        <v>163</v>
      </c>
      <c r="C514" s="74" t="s">
        <v>164</v>
      </c>
      <c r="D514" s="72" t="s">
        <v>3</v>
      </c>
      <c r="E514" s="73">
        <v>7</v>
      </c>
      <c r="F514" s="13">
        <v>1</v>
      </c>
      <c r="G514" s="58"/>
      <c r="H514" s="22">
        <f t="shared" ref="H514:H521" si="39">ROUND(E514*F514,2)</f>
        <v>7</v>
      </c>
    </row>
    <row r="515" spans="2:8" ht="57" x14ac:dyDescent="0.2">
      <c r="B515" s="67" t="s">
        <v>165</v>
      </c>
      <c r="C515" s="74" t="s">
        <v>166</v>
      </c>
      <c r="D515" s="72" t="s">
        <v>3</v>
      </c>
      <c r="E515" s="73">
        <v>7</v>
      </c>
      <c r="F515" s="13">
        <v>1</v>
      </c>
      <c r="G515" s="58"/>
      <c r="H515" s="22">
        <f t="shared" si="39"/>
        <v>7</v>
      </c>
    </row>
    <row r="516" spans="2:8" ht="42.75" x14ac:dyDescent="0.2">
      <c r="B516" s="67" t="s">
        <v>161</v>
      </c>
      <c r="C516" s="74" t="s">
        <v>162</v>
      </c>
      <c r="D516" s="72" t="s">
        <v>3</v>
      </c>
      <c r="E516" s="73">
        <v>7</v>
      </c>
      <c r="F516" s="13">
        <v>1</v>
      </c>
      <c r="G516" s="58"/>
      <c r="H516" s="22">
        <f t="shared" si="39"/>
        <v>7</v>
      </c>
    </row>
    <row r="517" spans="2:8" ht="42.75" x14ac:dyDescent="0.2">
      <c r="B517" s="67" t="s">
        <v>171</v>
      </c>
      <c r="C517" s="74" t="s">
        <v>172</v>
      </c>
      <c r="D517" s="72" t="s">
        <v>3</v>
      </c>
      <c r="E517" s="73">
        <v>7</v>
      </c>
      <c r="F517" s="13">
        <v>1</v>
      </c>
      <c r="G517" s="58"/>
      <c r="H517" s="22">
        <f t="shared" si="39"/>
        <v>7</v>
      </c>
    </row>
    <row r="518" spans="2:8" ht="42.75" x14ac:dyDescent="0.2">
      <c r="B518" s="67" t="s">
        <v>169</v>
      </c>
      <c r="C518" s="74" t="s">
        <v>170</v>
      </c>
      <c r="D518" s="72" t="s">
        <v>5</v>
      </c>
      <c r="E518" s="73">
        <v>210</v>
      </c>
      <c r="F518" s="13">
        <v>1</v>
      </c>
      <c r="G518" s="58"/>
      <c r="H518" s="22">
        <f t="shared" si="39"/>
        <v>210</v>
      </c>
    </row>
    <row r="519" spans="2:8" ht="42.75" x14ac:dyDescent="0.2">
      <c r="B519" s="67" t="s">
        <v>159</v>
      </c>
      <c r="C519" s="74" t="s">
        <v>51</v>
      </c>
      <c r="D519" s="72" t="s">
        <v>5</v>
      </c>
      <c r="E519" s="73">
        <v>210</v>
      </c>
      <c r="F519" s="13">
        <v>1</v>
      </c>
      <c r="G519" s="58"/>
      <c r="H519" s="22">
        <f t="shared" si="39"/>
        <v>210</v>
      </c>
    </row>
    <row r="520" spans="2:8" ht="42.75" x14ac:dyDescent="0.2">
      <c r="B520" s="67" t="s">
        <v>167</v>
      </c>
      <c r="C520" s="74" t="s">
        <v>168</v>
      </c>
      <c r="D520" s="72" t="s">
        <v>5</v>
      </c>
      <c r="E520" s="73">
        <v>210</v>
      </c>
      <c r="F520" s="13">
        <v>1</v>
      </c>
      <c r="G520" s="58"/>
      <c r="H520" s="22">
        <f t="shared" si="39"/>
        <v>210</v>
      </c>
    </row>
    <row r="521" spans="2:8" ht="71.25" x14ac:dyDescent="0.2">
      <c r="B521" s="67" t="s">
        <v>157</v>
      </c>
      <c r="C521" s="74" t="s">
        <v>57</v>
      </c>
      <c r="D521" s="72" t="s">
        <v>3</v>
      </c>
      <c r="E521" s="73">
        <v>2</v>
      </c>
      <c r="F521" s="13">
        <v>1</v>
      </c>
      <c r="G521" s="58"/>
      <c r="H521" s="22">
        <f t="shared" si="39"/>
        <v>2</v>
      </c>
    </row>
    <row r="522" spans="2:8" ht="15.75" x14ac:dyDescent="0.2">
      <c r="B522" s="51"/>
      <c r="C522" s="53" t="s">
        <v>426</v>
      </c>
      <c r="D522" s="54"/>
      <c r="E522" s="54"/>
      <c r="F522" s="54"/>
      <c r="G522" s="54"/>
      <c r="H522" s="57">
        <f>SUM(H514:H521)</f>
        <v>660</v>
      </c>
    </row>
    <row r="523" spans="2:8" ht="15.75" x14ac:dyDescent="0.2">
      <c r="B523" s="55"/>
      <c r="C523" s="56" t="s">
        <v>427</v>
      </c>
      <c r="D523" s="63"/>
      <c r="E523" s="65"/>
      <c r="F523" s="64"/>
      <c r="G523" s="64"/>
      <c r="H523" s="59">
        <f>H512+H522</f>
        <v>1787</v>
      </c>
    </row>
  </sheetData>
  <protectedRanges>
    <protectedRange sqref="D237 B373 D256 D139 B139 D107 B107 B288 D288 B237 D315 D205 D373 B256 B265 B354 B174 D265 D354 B315 D174 B205 D163 B163 B229 D229 B300 D300 B412 D412 D109:D130 B109:B130 B318 D318 D320:D339 B320:B339 D359 B359 B361:B366 D361:D366 B397 D397 B382 D382 D387 B387 D389:D393 B389:B393 D447 B447 B439 D439 B452 D452 D483 B483 B473 D473 B487 D487 B454:B455 D454:D455 D522 B522 B512 D512" name="Rango1_17_1_1_2"/>
    <protectedRange sqref="C107 C373 C288 C174 C256 C139 C315 C354 C237 C265 C300 C205 C163 C229 C412 C109:C130 C318 C320:C339 C359 C361:C366 C397 C382 C387 C389:C393 C422 C447 C439 C452 C483 C473 C487 C454:C455 C522 C512" name="Rango1_47_1_1_2"/>
    <protectedRange sqref="D131 D140 D164 D175 B131 B140 B164 B175 D206:D208 B206:B208 D230 D238 D257 D266 D367 B230 B238 B257 B266 B367 B104:B105 D104:D105 D289:D291 B289:B291 D340:D342 D301 D316 B340:B342 B301 B316 D355 B355 B399:B400 D399:D400 B413 D413 B108 D108 D319 B319 D360 B360 D394 B394 D375:D376 B375:B376 D383 B383 D388 B388 D424:D425 B424:B425 D440 D448 B440 B448 D453 B453 D456:D458 B456:B458 D474 D484:D485 B474 B484:B485 B513 B523 D488:D490 B488:B490 D523 D513" name="Rango1_17_1_1_2_2"/>
    <protectedRange sqref="C131 C140 C164 C175 C206:C208 C230 C266 C104:C105 C257 C316 C301 C340:C342 C367 C238 C289:C291 C355 C399:C400 C413 C108 C319 C360 C375:C376 C394 C383 C388 C448 C440 C424:C425 C453 C484:C485 C474 C456:C458 C523 C488:C490 C513" name="Rango1_47_1_1_2_1"/>
  </protectedRanges>
  <autoFilter ref="B104:H523"/>
  <mergeCells count="25">
    <mergeCell ref="B1:H1"/>
    <mergeCell ref="B2:H2"/>
    <mergeCell ref="B91:H91"/>
    <mergeCell ref="B92:H92"/>
    <mergeCell ref="C59:G59"/>
    <mergeCell ref="C66:G66"/>
    <mergeCell ref="C72:G72"/>
    <mergeCell ref="C102:H102"/>
    <mergeCell ref="C101:H101"/>
    <mergeCell ref="C99:H99"/>
    <mergeCell ref="C100:H100"/>
    <mergeCell ref="G97:H97"/>
    <mergeCell ref="B98:H98"/>
    <mergeCell ref="C9:H9"/>
    <mergeCell ref="C10:H10"/>
    <mergeCell ref="C11:H11"/>
    <mergeCell ref="C12:H12"/>
    <mergeCell ref="G7:H7"/>
    <mergeCell ref="B8:H8"/>
    <mergeCell ref="C54:G54"/>
    <mergeCell ref="C16:G16"/>
    <mergeCell ref="C25:G25"/>
    <mergeCell ref="C40:G40"/>
    <mergeCell ref="C47:G47"/>
    <mergeCell ref="C33:G33"/>
  </mergeCells>
  <printOptions horizontalCentered="1"/>
  <pageMargins left="0.23622047244094491" right="0.23622047244094491" top="0.35433070866141736" bottom="0.35433070866141736" header="0.31496062992125984" footer="0.31496062992125984"/>
  <pageSetup scale="50" fitToHeight="0" orientation="portrait" horizontalDpi="300" verticalDpi="300" r:id="rId1"/>
  <headerFooter differentFirst="1">
    <oddFooter>&amp;L
 &amp;CPágina &amp;P</oddFooter>
  </headerFooter>
  <rowBreaks count="1" manualBreakCount="1">
    <brk id="9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Edith González</dc:creator>
  <cp:lastModifiedBy>Cynthia Guadalupe Rubio Osuna</cp:lastModifiedBy>
  <cp:lastPrinted>2025-06-02T18:39:31Z</cp:lastPrinted>
  <dcterms:created xsi:type="dcterms:W3CDTF">2023-05-08T21:18:26Z</dcterms:created>
  <dcterms:modified xsi:type="dcterms:W3CDTF">2025-06-02T18:39:46Z</dcterms:modified>
</cp:coreProperties>
</file>