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5715" yWindow="0" windowWidth="19695" windowHeight="11760"/>
  </bookViews>
  <sheets>
    <sheet name="CATALOGO LITACION" sheetId="6" r:id="rId1"/>
    <sheet name="RESUMEN" sheetId="7" r:id="rId2"/>
  </sheets>
  <externalReferences>
    <externalReference r:id="rId3"/>
    <externalReference r:id="rId4"/>
    <externalReference r:id="rId5"/>
    <externalReference r:id="rId6"/>
    <externalReference r:id="rId7"/>
    <externalReference r:id="rId8"/>
  </externalReferences>
  <definedNames>
    <definedName name="\c" localSheetId="1">#REF!</definedName>
    <definedName name="\c">#REF!</definedName>
    <definedName name="\g" localSheetId="1">#REF!</definedName>
    <definedName name="\g">#REF!</definedName>
    <definedName name="\l" localSheetId="1">#REF!</definedName>
    <definedName name="\l">#REF!</definedName>
    <definedName name="\p" localSheetId="1">#REF!</definedName>
    <definedName name="\p">#REF!</definedName>
    <definedName name="\v" localSheetId="1">#REF!</definedName>
    <definedName name="\v">#REF!</definedName>
    <definedName name="_31_May_99">"Fin_de_ periodo"</definedName>
    <definedName name="_xlnm._FilterDatabase" localSheetId="0" hidden="1">'CATALOGO LITACION'!$A$7:$G$180</definedName>
    <definedName name="_xlnm._FilterDatabase" localSheetId="1" hidden="1">RESUMEN!$A$7:$G$36</definedName>
    <definedName name="a" localSheetId="1">#REF!</definedName>
    <definedName name="a">#REF!</definedName>
    <definedName name="A_IMPRESIÓN_IM" localSheetId="1">#REF!</definedName>
    <definedName name="A_IMPRESIÓN_IM">#REF!</definedName>
    <definedName name="ABSCASCKA" localSheetId="1">#REF!</definedName>
    <definedName name="ABSCASCKA">#REF!</definedName>
    <definedName name="AD" localSheetId="1">#REF!</definedName>
    <definedName name="AD">#REF!</definedName>
    <definedName name="ADO" localSheetId="1">#REF!</definedName>
    <definedName name="ADO">#REF!</definedName>
    <definedName name="ANADAMIAJE" localSheetId="1">#REF!</definedName>
    <definedName name="ANADAMIAJE">#REF!</definedName>
    <definedName name="ANDA">'[1]ANALISIS DE PRECIOS'!$K$12</definedName>
    <definedName name="ANDAMIAJE" localSheetId="1">#REF!</definedName>
    <definedName name="ANDAMIAJE">#REF!</definedName>
    <definedName name="APECONOMICA" localSheetId="1">[2]CCALIF!#REF!</definedName>
    <definedName name="APECONOMICA">[2]CCALIF!#REF!</definedName>
    <definedName name="APERTURA" localSheetId="1">[2]REGP01!#REF!</definedName>
    <definedName name="APERTURA">[2]REGP01!#REF!</definedName>
    <definedName name="APTECNICA" localSheetId="1">[2]CCALIF!#REF!</definedName>
    <definedName name="APTECNICA">[2]CCALIF!#REF!</definedName>
    <definedName name="_xlnm.Print_Area" localSheetId="0">'CATALOGO LITACION'!$A$1:$G$247</definedName>
    <definedName name="_xlnm.Print_Area" localSheetId="1">RESUMEN!$A$1:$G$55</definedName>
    <definedName name="_xlnm.Print_Area">#REF!</definedName>
    <definedName name="Avance" localSheetId="1">#REF!</definedName>
    <definedName name="Avance">#REF!</definedName>
    <definedName name="Cantidad" localSheetId="1">#REF!</definedName>
    <definedName name="Cantidad">#REF!</definedName>
    <definedName name="Cantidad01" localSheetId="1">#REF!</definedName>
    <definedName name="Cantidad01">#REF!</definedName>
    <definedName name="Cantidad02" localSheetId="1">#REF!</definedName>
    <definedName name="Cantidad02">#REF!</definedName>
    <definedName name="Cantidad03" localSheetId="1">#REF!</definedName>
    <definedName name="Cantidad03">#REF!</definedName>
    <definedName name="Cantidad04" localSheetId="1">#REF!</definedName>
    <definedName name="Cantidad04">#REF!</definedName>
    <definedName name="Cantidad05" localSheetId="1">#REF!</definedName>
    <definedName name="Cantidad05">#REF!</definedName>
    <definedName name="Cantidad06" localSheetId="1">#REF!</definedName>
    <definedName name="Cantidad06">#REF!</definedName>
    <definedName name="CANTIDAD07" localSheetId="1">#REF!</definedName>
    <definedName name="CANTIDAD07">#REF!</definedName>
    <definedName name="Cantidad11" localSheetId="1">#REF!</definedName>
    <definedName name="Cantidad11">#REF!</definedName>
    <definedName name="Cantidad12" localSheetId="1">#REF!</definedName>
    <definedName name="Cantidad12">#REF!</definedName>
    <definedName name="Cantidad31" localSheetId="1">#REF!</definedName>
    <definedName name="Cantidad31">#REF!</definedName>
    <definedName name="Colchon" localSheetId="1">#REF!</definedName>
    <definedName name="Colchon">#REF!</definedName>
    <definedName name="Colchon2">[3]DrenajeB!$B$14</definedName>
    <definedName name="Con_Sanción" localSheetId="1">#REF!</definedName>
    <definedName name="Con_Sanción">#REF!</definedName>
    <definedName name="Contrato_No" localSheetId="1">#REF!</definedName>
    <definedName name="Contrato_No">#REF!</definedName>
    <definedName name="Convenio" localSheetId="1">#REF!</definedName>
    <definedName name="Convenio">#REF!</definedName>
    <definedName name="CUADRILLA" localSheetId="1">#REF!</definedName>
    <definedName name="CUADRILLA">#REF!</definedName>
    <definedName name="cuadrilla1">[4]CUADRILLA!$J$22</definedName>
    <definedName name="CULO" localSheetId="1">#REF!</definedName>
    <definedName name="CULO">#REF!</definedName>
    <definedName name="DF" localSheetId="1">#REF!</definedName>
    <definedName name="DF">#REF!</definedName>
    <definedName name="Ebase">'[5]BLVD. PERLA DEL GOLFO'!$C$8</definedName>
    <definedName name="Ecarpeta">'[5]BLVD. PERLA DEL GOLFO'!$C$9</definedName>
    <definedName name="Estimación" localSheetId="1">#REF!</definedName>
    <definedName name="Estimación">#REF!</definedName>
    <definedName name="ESTRUC">'[6]Anexo Descarga San'!$Q$13</definedName>
    <definedName name="estructura" localSheetId="1">#REF!</definedName>
    <definedName name="estructura">#REF!</definedName>
    <definedName name="FALLO" localSheetId="1">[2]REGP01!#REF!</definedName>
    <definedName name="FALLO">[2]REGP01!#REF!</definedName>
    <definedName name="Fecha" localSheetId="1">#REF!</definedName>
    <definedName name="Fecha">#REF!</definedName>
    <definedName name="Fin_de_periodo" localSheetId="1">#REF!</definedName>
    <definedName name="Fin_de_periodo">#REF!</definedName>
    <definedName name="HERRA">'[1]ANALISIS DE PRECIOS'!$J$12</definedName>
    <definedName name="HERRAMIENTA" localSheetId="1">#REF!</definedName>
    <definedName name="HERRAMIENTA">#REF!</definedName>
    <definedName name="INDIREC">'[1]ANALISIS DE PRECIOS'!$M$12</definedName>
    <definedName name="INDIRECTO" localSheetId="1">#REF!</definedName>
    <definedName name="INDIRECTO">#REF!</definedName>
    <definedName name="Inicio" localSheetId="1">#REF!</definedName>
    <definedName name="Inicio">#REF!</definedName>
    <definedName name="No_Est" localSheetId="1">#REF!</definedName>
    <definedName name="No_Est">#REF!</definedName>
    <definedName name="NUMERO" localSheetId="1">#REF!</definedName>
    <definedName name="NUMERO">#REF!</definedName>
    <definedName name="Penalización" localSheetId="1">#REF!</definedName>
    <definedName name="Penalización">#REF!</definedName>
    <definedName name="Periodo" localSheetId="1">#REF!</definedName>
    <definedName name="Periodo">#REF!</definedName>
    <definedName name="plantilla" localSheetId="1">#REF!</definedName>
    <definedName name="plantilla">#REF!</definedName>
    <definedName name="plantilla2">[3]DrenajeB!$B$13</definedName>
    <definedName name="POZARICA" localSheetId="1">#REF!</definedName>
    <definedName name="POZARICA">#REF!</definedName>
    <definedName name="relojes04" localSheetId="1">#REF!</definedName>
    <definedName name="relojes04">#REF!</definedName>
    <definedName name="Revalidación" localSheetId="1">#REF!</definedName>
    <definedName name="Revalidación">#REF!</definedName>
    <definedName name="SUPER" localSheetId="1">#REF!</definedName>
    <definedName name="SUPER">#REF!</definedName>
    <definedName name="Terminacion" localSheetId="1">#REF!</definedName>
    <definedName name="Terminacion">#REF!</definedName>
    <definedName name="_xlnm.Print_Titles" localSheetId="0">'CATALOGO LITACION'!$1:$7</definedName>
    <definedName name="_xlnm.Print_Titles" localSheetId="1">RESUMEN!$1:$7</definedName>
    <definedName name="_xlnm.Print_Titles">#N/A</definedName>
    <definedName name="UTILID">'[1]ANALISIS DE PRECIOS'!$N$12</definedName>
    <definedName name="UTILIDAD" localSheetId="1">#REF!</definedName>
    <definedName name="UTILIDAD">#REF!</definedName>
    <definedName name="VILLAHERMOSA" localSheetId="1">#REF!</definedName>
    <definedName name="VILLAHERMOSA">#REF!</definedName>
    <definedName name="Z" localSheetId="1">#REF!</definedName>
    <definedName name="Z">#REF!</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2" i="6" l="1"/>
  <c r="D195" i="6"/>
  <c r="D194" i="6"/>
  <c r="D193" i="6"/>
  <c r="D191" i="6"/>
  <c r="D184" i="6"/>
  <c r="D179" i="6"/>
  <c r="D178" i="6"/>
  <c r="D176" i="6"/>
  <c r="D175" i="6"/>
  <c r="D174" i="6"/>
  <c r="D170" i="6"/>
  <c r="D169" i="6"/>
  <c r="D168" i="6"/>
  <c r="D167" i="6"/>
  <c r="D166" i="6"/>
  <c r="D164" i="6"/>
  <c r="D163" i="6"/>
  <c r="D162" i="6"/>
  <c r="D66" i="6"/>
  <c r="D63" i="6"/>
  <c r="D62" i="6"/>
  <c r="D35" i="6"/>
  <c r="G89" i="6" l="1"/>
  <c r="G242" i="6" l="1"/>
  <c r="G241" i="6"/>
  <c r="G240" i="6"/>
  <c r="G238" i="6"/>
  <c r="G237" i="6"/>
  <c r="G236" i="6"/>
  <c r="G235" i="6"/>
  <c r="G234" i="6"/>
  <c r="G232" i="6"/>
  <c r="G231" i="6"/>
  <c r="G230" i="6"/>
  <c r="G229" i="6"/>
  <c r="G228" i="6"/>
  <c r="G227" i="6"/>
  <c r="G225" i="6"/>
  <c r="G224" i="6"/>
  <c r="G223" i="6"/>
  <c r="G222" i="6"/>
  <c r="G221" i="6"/>
  <c r="G220" i="6"/>
  <c r="G219" i="6"/>
  <c r="G217" i="6"/>
  <c r="G216" i="6"/>
  <c r="G215" i="6"/>
  <c r="G214" i="6"/>
  <c r="G213" i="6"/>
  <c r="G212" i="6"/>
  <c r="G211" i="6"/>
  <c r="G206" i="6"/>
  <c r="G205" i="6"/>
  <c r="G204" i="6"/>
  <c r="G202" i="6"/>
  <c r="G201" i="6"/>
  <c r="G199" i="6"/>
  <c r="G198" i="6"/>
  <c r="G197" i="6"/>
  <c r="G196" i="6"/>
  <c r="G195" i="6"/>
  <c r="G194" i="6"/>
  <c r="G193" i="6"/>
  <c r="G191" i="6"/>
  <c r="G190" i="6"/>
  <c r="G189" i="6"/>
  <c r="G188" i="6"/>
  <c r="G187" i="6"/>
  <c r="G186" i="6"/>
  <c r="G185" i="6"/>
  <c r="G184" i="6"/>
  <c r="G179" i="6"/>
  <c r="G178" i="6"/>
  <c r="G177" i="6"/>
  <c r="G176" i="6"/>
  <c r="G175" i="6"/>
  <c r="G174" i="6"/>
  <c r="G173" i="6"/>
  <c r="G172" i="6"/>
  <c r="G171" i="6"/>
  <c r="G170" i="6"/>
  <c r="G169" i="6"/>
  <c r="G168" i="6"/>
  <c r="G167" i="6"/>
  <c r="G166" i="6"/>
  <c r="G164" i="6"/>
  <c r="G163" i="6"/>
  <c r="G162" i="6"/>
  <c r="G160" i="6"/>
  <c r="G159" i="6"/>
  <c r="G154" i="6"/>
  <c r="G153" i="6"/>
  <c r="G152" i="6"/>
  <c r="G151" i="6"/>
  <c r="G150" i="6"/>
  <c r="G149" i="6"/>
  <c r="G148" i="6"/>
  <c r="G147" i="6"/>
  <c r="G146" i="6"/>
  <c r="G145" i="6"/>
  <c r="G143" i="6"/>
  <c r="G142" i="6"/>
  <c r="G141" i="6"/>
  <c r="G140" i="6"/>
  <c r="G139" i="6"/>
  <c r="G138" i="6"/>
  <c r="G137" i="6"/>
  <c r="G136" i="6"/>
  <c r="G135" i="6"/>
  <c r="G134" i="6"/>
  <c r="G133" i="6"/>
  <c r="G132" i="6"/>
  <c r="G131" i="6"/>
  <c r="G130" i="6"/>
  <c r="G129" i="6"/>
  <c r="G128" i="6"/>
  <c r="G127" i="6"/>
  <c r="G126" i="6"/>
  <c r="G125" i="6"/>
  <c r="G124" i="6"/>
  <c r="G122" i="6"/>
  <c r="G121" i="6"/>
  <c r="G120" i="6"/>
  <c r="G119" i="6"/>
  <c r="G118" i="6"/>
  <c r="G116" i="6"/>
  <c r="G115" i="6"/>
  <c r="G114" i="6"/>
  <c r="G113" i="6"/>
  <c r="G112" i="6"/>
  <c r="G111" i="6"/>
  <c r="G109" i="6"/>
  <c r="G108" i="6"/>
  <c r="G107" i="6"/>
  <c r="G106" i="6"/>
  <c r="G105" i="6"/>
  <c r="G103" i="6"/>
  <c r="G102" i="6"/>
  <c r="G101" i="6"/>
  <c r="G100" i="6"/>
  <c r="G99" i="6"/>
  <c r="G98" i="6"/>
  <c r="G97" i="6"/>
  <c r="G96" i="6"/>
  <c r="G95" i="6"/>
  <c r="G94" i="6"/>
  <c r="G93" i="6"/>
  <c r="G92" i="6"/>
  <c r="G90" i="6"/>
  <c r="G88" i="6"/>
  <c r="G87" i="6"/>
  <c r="G86" i="6"/>
  <c r="G85" i="6"/>
  <c r="G84" i="6"/>
  <c r="G83" i="6"/>
  <c r="G82" i="6"/>
  <c r="G81" i="6"/>
  <c r="G80" i="6"/>
  <c r="G79" i="6"/>
  <c r="G78" i="6"/>
  <c r="G77" i="6"/>
  <c r="G72" i="6"/>
  <c r="G71" i="6"/>
  <c r="G70" i="6"/>
  <c r="G69" i="6"/>
  <c r="G68" i="6"/>
  <c r="G66" i="6"/>
  <c r="G65" i="6" s="1"/>
  <c r="G18" i="7" s="1"/>
  <c r="G64" i="6"/>
  <c r="G63" i="6"/>
  <c r="G62" i="6"/>
  <c r="G61" i="6"/>
  <c r="G60" i="6"/>
  <c r="G58" i="6"/>
  <c r="G57" i="6"/>
  <c r="G56" i="6"/>
  <c r="G55" i="6"/>
  <c r="G54" i="6"/>
  <c r="G53" i="6"/>
  <c r="G52" i="6"/>
  <c r="G51" i="6"/>
  <c r="G50" i="6"/>
  <c r="G49" i="6"/>
  <c r="G48" i="6"/>
  <c r="G43" i="6"/>
  <c r="G42" i="6"/>
  <c r="G41" i="6"/>
  <c r="G40" i="6"/>
  <c r="G39" i="6"/>
  <c r="G38" i="6"/>
  <c r="G36" i="6"/>
  <c r="G35" i="6"/>
  <c r="G34" i="6"/>
  <c r="G32" i="6"/>
  <c r="G31" i="6"/>
  <c r="G30" i="6"/>
  <c r="G29" i="6"/>
  <c r="G28" i="6"/>
  <c r="G27" i="6"/>
  <c r="G26" i="6"/>
  <c r="G25" i="6"/>
  <c r="G24" i="6"/>
  <c r="G23" i="6"/>
  <c r="G22" i="6"/>
  <c r="G21" i="6"/>
  <c r="G19" i="6"/>
  <c r="G18" i="6"/>
  <c r="G17" i="6"/>
  <c r="G16" i="6"/>
  <c r="G15" i="6"/>
  <c r="G14" i="6"/>
  <c r="G13" i="6"/>
  <c r="G12" i="6"/>
  <c r="G11" i="6"/>
  <c r="G10" i="6"/>
  <c r="G203" i="6" l="1"/>
  <c r="G42" i="7" s="1"/>
  <c r="G239" i="6"/>
  <c r="G50" i="7" s="1"/>
  <c r="G200" i="6"/>
  <c r="G41" i="7" s="1"/>
  <c r="G192" i="6"/>
  <c r="G40" i="7" s="1"/>
  <c r="G37" i="6"/>
  <c r="G12" i="7" s="1"/>
  <c r="G9" i="6"/>
  <c r="G9" i="7" s="1"/>
  <c r="G144" i="6"/>
  <c r="G29" i="7" s="1"/>
  <c r="G117" i="6"/>
  <c r="G27" i="7" s="1"/>
  <c r="G226" i="6"/>
  <c r="G48" i="7" s="1"/>
  <c r="G76" i="6"/>
  <c r="G23" i="7" s="1"/>
  <c r="G33" i="6"/>
  <c r="G11" i="7" s="1"/>
  <c r="G158" i="6"/>
  <c r="G33" i="7" s="1"/>
  <c r="G104" i="6"/>
  <c r="G25" i="7" s="1"/>
  <c r="G59" i="6"/>
  <c r="G17" i="7" s="1"/>
  <c r="G218" i="6"/>
  <c r="G47" i="7" s="1"/>
  <c r="G91" i="6"/>
  <c r="G24" i="7" s="1"/>
  <c r="G123" i="6"/>
  <c r="G28" i="7" s="1"/>
  <c r="G233" i="6"/>
  <c r="G49" i="7" s="1"/>
  <c r="G67" i="6"/>
  <c r="G19" i="7" s="1"/>
  <c r="G47" i="6"/>
  <c r="G16" i="7" s="1"/>
  <c r="G210" i="6"/>
  <c r="G46" i="7" s="1"/>
  <c r="G165" i="6"/>
  <c r="G35" i="7" s="1"/>
  <c r="G36" i="7" s="1"/>
  <c r="G20" i="6"/>
  <c r="G10" i="7" s="1"/>
  <c r="G110" i="6"/>
  <c r="G26" i="7" s="1"/>
  <c r="G183" i="6"/>
  <c r="G39" i="7" s="1"/>
  <c r="G161" i="6"/>
  <c r="G34" i="7" s="1"/>
  <c r="G20" i="7" l="1"/>
  <c r="G43" i="7"/>
  <c r="G51" i="7"/>
  <c r="G13" i="7"/>
  <c r="G30" i="7"/>
  <c r="G44" i="6"/>
  <c r="G207" i="6"/>
  <c r="G155" i="6"/>
  <c r="G243" i="6"/>
  <c r="G180" i="6"/>
  <c r="G73" i="6"/>
  <c r="G245" i="6" l="1"/>
  <c r="G53" i="7"/>
  <c r="G54" i="7" s="1"/>
  <c r="G55" i="7" s="1"/>
  <c r="G246" i="6"/>
  <c r="G247" i="6" s="1"/>
</calcChain>
</file>

<file path=xl/sharedStrings.xml><?xml version="1.0" encoding="utf-8"?>
<sst xmlns="http://schemas.openxmlformats.org/spreadsheetml/2006/main" count="670" uniqueCount="413">
  <si>
    <t>CODIGO</t>
  </si>
  <si>
    <t>CONCEPTO</t>
  </si>
  <si>
    <t>UNIDAD</t>
  </si>
  <si>
    <t>CANTIDAD</t>
  </si>
  <si>
    <t>P.U</t>
  </si>
  <si>
    <t>IMPORTE</t>
  </si>
  <si>
    <t>RED DE AGUA POTABLE</t>
  </si>
  <si>
    <t xml:space="preserve">   TERRACERÍAS</t>
  </si>
  <si>
    <t>M3</t>
  </si>
  <si>
    <t xml:space="preserve">   TUBERÍA Y PIEZAS ESPECIALES</t>
  </si>
  <si>
    <t>ML</t>
  </si>
  <si>
    <t>PZA</t>
  </si>
  <si>
    <t xml:space="preserve">   TOMAS DOMICILIARIAS</t>
  </si>
  <si>
    <t xml:space="preserve">   CAJAS DE OPERACIÓN DE VÁLVULAS</t>
  </si>
  <si>
    <t>RED DE ALCANTARILLADO</t>
  </si>
  <si>
    <t xml:space="preserve">   REGISTRO SANITARIO</t>
  </si>
  <si>
    <t xml:space="preserve">   POZOS DE VISITA</t>
  </si>
  <si>
    <t>PAVIMENTO CON CONCRETO HIDRÁULICO</t>
  </si>
  <si>
    <t xml:space="preserve">   PRELIMINARES</t>
  </si>
  <si>
    <t>LOTE</t>
  </si>
  <si>
    <t>M2</t>
  </si>
  <si>
    <t xml:space="preserve"> M2</t>
  </si>
  <si>
    <t xml:space="preserve"> M3</t>
  </si>
  <si>
    <t xml:space="preserve"> M3-KM</t>
  </si>
  <si>
    <t xml:space="preserve">   PAVIMENTACIÓN</t>
  </si>
  <si>
    <t xml:space="preserve"> PZA</t>
  </si>
  <si>
    <t xml:space="preserve">   GUARNICIONES</t>
  </si>
  <si>
    <t xml:space="preserve"> ML</t>
  </si>
  <si>
    <t xml:space="preserve">   BANQUETAS Y RAMPAS</t>
  </si>
  <si>
    <t xml:space="preserve">   SEÑALIZACIÓN</t>
  </si>
  <si>
    <t>ALUMBRADO PÚBLICO</t>
  </si>
  <si>
    <t xml:space="preserve">   ALBAÑILERÍA</t>
  </si>
  <si>
    <t xml:space="preserve">   INSTALACIÓN ELÉCTRICA</t>
  </si>
  <si>
    <t>PAGO</t>
  </si>
  <si>
    <t>TRAMITE</t>
  </si>
  <si>
    <t>IHDR-T01</t>
  </si>
  <si>
    <t>IHDR-T02</t>
  </si>
  <si>
    <t>IHDR-T03</t>
  </si>
  <si>
    <t>IHDR-T04</t>
  </si>
  <si>
    <t>IHDR-T05</t>
  </si>
  <si>
    <t>IHDR-T06</t>
  </si>
  <si>
    <t>IHDR-T07</t>
  </si>
  <si>
    <t>IHDR-T08</t>
  </si>
  <si>
    <t>IHDR-TB01</t>
  </si>
  <si>
    <t>IHDR-TB03</t>
  </si>
  <si>
    <t>IHDR-TB06</t>
  </si>
  <si>
    <t>IHDR-TB08</t>
  </si>
  <si>
    <t>IHDR-TB10</t>
  </si>
  <si>
    <t>IHDR-TB11</t>
  </si>
  <si>
    <t xml:space="preserve">         RELLENO COMPACTADO CON EQUIPO MECÁNICO MANUAL EN CAPAS DE 20 CM EN CEPA, CON MATERIAL SELECCIONADO PRODUCTO DE BANCO DE MATERIALES DE LA ZONA, LIBRE DE BOLEO MAYOR DE 3", COMPACTADO AL 90% PROCTOR. INCLUYE: TRAZO Y NIVELACIÓN, MATERIAL, ACARREOS DENTRO DE LA OBRA, INCORPORACIÓN DE HUMEDAD, MANO DE OBRA, PRUEBAS DE COMPACTACIÓN, HERRAMIENTA Y EQUIPO NECESARIO.</t>
  </si>
  <si>
    <t xml:space="preserve">         RELLENO A VOLTEO CON EQUIPO MECÁNICO EN CAPAS, CON MATERIAL SELECCIONADO PRODUCTO DE BANCO DE MATERIALES DE LA ZONA, LIBRE DE BOLEO MAYOR DE 3", INCLUYE: CRIBADO DEL MATERIAL, ACARREOS DENTRO DE LA OBRA, INCORPORACIÓN DE HUMEDAD, MANO DE OBRA, HERRAMIENTA Y EQUIPO NECESARIO.</t>
  </si>
  <si>
    <t>IHDR-TB13</t>
  </si>
  <si>
    <t>IHDR-TB15</t>
  </si>
  <si>
    <t xml:space="preserve">         SUMINISTRO E INSTALACIÓN VALVULA DE Fo.Fo. BRIDADA TIPO COMPUERTA VASTAGO FIJO DE 3"  DE DIAMETRO. INCLUYE: EXTREMIDAD CAMPANA, EXTREMIDAD ESPIGA, COPLE DE REPARACION, EMPAQUES DE NEOPRENO Y TORNILLERIA NECESARIA, ATRAQUES DE CONCRETO F´C=200 KG/CM2, MANIOBRAS, INSTALACION, LIMPIEZA, PRUEBA HIDRAULICA, MANO DE OBRA Y  HERRAMIENTA.</t>
  </si>
  <si>
    <t xml:space="preserve">         SUMINISTRO Y COLOCACIÓN DE MARCO CON TAPA DE Fo.Fo. DE 50x50 CMS. CON PESO DE 75 KG. CON LEYENDA DE AGUA POTABLE. INCLUYE: MANIOBRAS, ACARREOS, MATERIAL, MANO DE OBRA Y HERRAMIENTA.</t>
  </si>
  <si>
    <t xml:space="preserve">         SUMINISTRO Y COLOCACIÓN DE CONTRAMARCO SENCILLO DE 1.10 MTS. CON CANAL DE 4" DE PERALTE. INCLUYE: MANIOBRAS, ACARREOS, MATERIAL, MANO DE OBRA Y HERRAMIENTA.</t>
  </si>
  <si>
    <t xml:space="preserve">         SUMINISTRO Y COLOCACIÓN DE CONTRAMARCO SENCILLO DE 1.80 MTS. CON CANAL DE 4" DE PERALTE. INCLUYE: MANIOBRAS, ACARREOS, MATERIAL, MANO DE OBRA Y HERRAMIENTA.</t>
  </si>
  <si>
    <t xml:space="preserve">     EXCAVACIÓN POR MEDIOS MECÁNICOS, EN ZANJAS, EN TERRENO CON CLASIFICACIÓN II Y PROFUNDIDAD EN PRESENCIA DE AGUA O EN SECO, RETIRO DEL MATERIAL HASTA 20 M DE DISTANCIA HORIZONTAL, EL PRECIO UNITARIO INCLUYE: TRAZO Y NIVELACIÓN,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PUOT.</t>
  </si>
  <si>
    <t xml:space="preserve">     EXCAVACIÓN POR MEDIOS MANUALES, EN ZANJAS, EN TERRENO CON CUALQUIER CLASIFICACIÓN Y PROFUNDIDAD EN PRESENCIA DE AGUA O EN SECO, RETIRO DEL MATERIAL HASTA 20 M DE DISTANCIA HORIZONTAL, EL PRECIO UNITARIO INCLUYE: TRAZO Y NIVELACIÓN, EQUIPO DE BOMBEO PARA ACHIQUE, OBRAS DE PROTECCIÓN DE TALUDES DE ZANJA, TRASPALEO, SEÑALAMIENTO PREVENTIVO, AFINE DE TALUDES Y FONDO DE ZANJA, LIMPIEZA, LA MANO DE OBRA, EQUIPO Y HERRAMIENTA NECESARIOS PARA LA CORRECTA EJECUCIÓN DE LOS TRABAJOS. PUOT.</t>
  </si>
  <si>
    <t xml:space="preserve">     EXCAVACIÓN POR MEDIOS MECÁNICOS, EN ZANJAS, EN TERRENO CON CLASIFICACIÓN III Y PROFUNDIDAD EN PRESENCIA DE AGUA O EN SECO, RETIRO DEL MATERIAL HASTA 20 M DE DISTANCIA HORIZONTAL, EL PRECIO UNITARIO INCLUYE: TRAZO Y NIVELACIÓN,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PUOT.</t>
  </si>
  <si>
    <t xml:space="preserve">     PLANTILLA COMPACTADA CON EQUIPO MECÁNICO DE 10 CM DE ESPESOR EN ZANJAS, CON MATERIAL SELECCIONADO PRODUCTO DE SELECCIONADO PRODUCTO DE EXCAVACIÓN LIBRE DE BOLEO MAYOR DE 3". INCLUYE: TRAZO Y NIVELACIÓN, CRIBADO DEL MATERIAL, ACARREOS DENTRO DE LA OBRA, INCORPORACIÓN DE HUMEDAD, COMPACTACIÓN DEL 85% PROCTOR, MANO DE OBRA, HERRAMIENTA Y EQUIPO NECESARIO.</t>
  </si>
  <si>
    <t xml:space="preserve">     CORTE Y DESCABECE DE CAJA DE VÁLVULAS EXISTENTES POR CAMBIO DE TRAZO, PARA DAR LOS NIVELES DE PROYECTO Y PERMITIR EL TRÁNSITO DEL EQUIPO DE CONSTRUCCIÓN. INCLUYE: ELABORACIÓN DE TAPA PROVISIONAL DE MADERA RESISTENTE AL PASO DE VEHÍCULOS Y MAQUINARIA, CARGA Y RETIRO DE ESCOMBRO FUERA DE LA OBRA HASTA RELLENO SANITARIO, MANO DE OBRA, HERRAMIENTA Y EQUIPO NECESARIO. SE MEDIRÁ EN PIEZAS COMPLETAS DE ACUERDO A LO INDICADO EN EL PROYECTO.</t>
  </si>
  <si>
    <t xml:space="preserve">     CARGA Y RETIRO DE MATERIAL MIXTO, SOBRANTE NO UTILIZABLE PRODUCTO DE LA EXCAVACIÓN FUERA DE LA OBRA HASTA RELLENO SANITARIO, HASTA EL LUGAR INDICADO POR SUPERVISIÓN, INCLUYE: ACARREOS DENTRO DE LA OBRA, MANO DE OBRA, HERRAMIENTA Y EQUIPO NECESARIO.</t>
  </si>
  <si>
    <t>IHDR-CJ01</t>
  </si>
  <si>
    <t>IHDR-CJ04</t>
  </si>
  <si>
    <t xml:space="preserve">         CONSTRUCCIÓN DE CAJA DE OPERACIÓN DE VÁLVULA TIPO 2 DE (1.28 X 1.18 MTS.). INCLUYE: FIRME, ARMADO DE CONCRETO DE 10 CMS DE ESPESOR F'C=200 KG/CM², VARS DE 3/8 @ 20 CMS EN AMBOS SENTIDOS, MURO DE BLOCK DE 15X20X40 ASENTADO CON MORTERO CEM-ARENA EN PROP. 1:3 VARILLAS VERTICALES @ 60 CMS EN CELDAS COLADAS CON CONCRETO F'C=200 KG/CM², DALA DE CERRAMIENTO DE 15 X 15 CMS ARMADA 4 VARILLAS DE 3/8 Y ESTRIBOS DE 1/4 @ 20 CM, LOSA TAPA INTEGRADA A PAVIMENTO DE 15 CMS. DE ESPESOR CONCRETO MR-42 KG/CM² A 14 DÍAS, ARMADA CON VARILLA DE 1/2" @ 20 CMS., EN AMBOS SENTIDOS, APLANADO INTERIOR, ACABADO PULIDO CON MORTERO C-A 1:3 CIMBRA, DESCIMBRADO, MARCO Y TAPA DE 50 X 50 CMS DE FO.FO. TRAZO, NIVELACIÓN, EXCAVACIONES Y RELLENOS, INTERCONEXIONES A REDES EXISTES.</t>
  </si>
  <si>
    <t xml:space="preserve">         INTERCONEXIÓN 3" DE DE DIAMETRO TUBERÍA DE AGUA POTABLE; INCLUYE: SONDEO DE TUBERIA EXISTENTE , MATERIALES, HERRAMIENTA, MANO DE OBRA, EQUIPO Y PRUEBAS HIDRÁULICAS.</t>
  </si>
  <si>
    <t>ISNT-T01</t>
  </si>
  <si>
    <t>ISNT-T02</t>
  </si>
  <si>
    <t>ISNT-T03</t>
  </si>
  <si>
    <t>ISNT-T04</t>
  </si>
  <si>
    <t>ISNT-T05</t>
  </si>
  <si>
    <t>ISNT-T06</t>
  </si>
  <si>
    <t>ISNT-T07</t>
  </si>
  <si>
    <t>ISNT-T10</t>
  </si>
  <si>
    <t xml:space="preserve">         EXCAVACIÓN POR MEDIOS MECÁNICOS, EN ZANJAS, EN TERRENO CON CLASIFICACIÓN II Y PROFUNDIDAD EN PRESENCIA DE AGUA O EN SECO, RETIRO DEL MATERIAL HASTA 4 MTS DE DISTANCIA HORIZONTAL, EL PRECIO UNITARIO INCLUYE: TRAZO Y NIVELACION,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PUOT.</t>
  </si>
  <si>
    <t xml:space="preserve">         EXCAVACIÓN POR MEDIOS MANUALES, EN ZANJAS, EN TERRENO CON CUALQUIER CLASIFICACIÓN Y PROFUNDIDAD EN PRESENCIA DE AGUA O EN SECO, RETIRO DEL MATERIAL HASTA 20 M DE DISTANCIA HORIZONTAL, EL PRECIO UNITARIO INCLUYE: TRAZO Y NIVELACIÓN, EQUIPO DE BOMBEO PARA ACHIQUE, OBRAS DE PROTECCIÓN DE TALUDES DE ZANJA, TRASPALEO, SEÑALAMIENTO PREVENTIVO, AFINE DE TALUDES Y FONDO DE ZANJA, LIMPIEZA, LA MANO DE OBRA, EQUIPO Y HERRAMIENTA NECESARIOS PARA LA CORRECTA EJECUCIÓN DE LOS TRABAJOS. PUOT.</t>
  </si>
  <si>
    <t xml:space="preserve">         EXCAVACIÓN POR MEDIOS MECÁNICOS, EN ZANJAS, EN TERRENO CON CLASIFICACIÓN III Y PROFUNDIDAD EN PRESENCIA DE AGUA O EN SECO, RETIRO DEL MATERIAL HASTA 20 M DE DISTANCIA HORIZONTAL, EL PRECIO UNITARIO INCLUYE: TRAZO Y NIVELACIÓN,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PUOT.</t>
  </si>
  <si>
    <t xml:space="preserve">         PLANTILLA COMPACTADA CON EQUIPO MECÁNICO DE 10CM DE ESPESOR EN ZANJAS, CON MATERIAL PRODUCTO DE BANCO. INCLUYE: CRIBADO DEL MATERIAL, ACARREOS DENTRO DE LA OBRA, INCORPORACIÓN DE HUMEDAD, COMPACTACIÓN DEL 85% PROCTOR, TRAZO Y NIVELACIÓN, MANO DE OBRA, HERRAMIENTA Y EQUIPO NECESARIO Y TODO LO NECESARIO PARA SU CORRECTA EJECUCION.</t>
  </si>
  <si>
    <t xml:space="preserve">         RELLENO COMPACTADO CON EQUIPO MECÁNICO MANUAL EN CAPAS DE 20CM EN CEPA, CON MATERIAL PRODUCTO DE BANCO, COMPACTADO AL 90% PROCTOR. INCLUYE: TRAZO Y NIVELACION, ACARREOS DENTRO DE LA OBRA, INCORPORACIÓN DE HUMEDAD, MANO DE OBRA, PRUEBAS DE COMPACTACION,HERRAMIENTA Y EQUIPO NECESARIO.</t>
  </si>
  <si>
    <t xml:space="preserve">         CARGA Y RETIRO DE MATERIAL MIXTO, SOBRANTE NO UTILIZABLE PRODUCTO DE LA EXCAVACIÓN FUERA DE LA OBRA, HASTA EL BASURERO MUNICIPAL O  EL LUGAR INDICADO POR SUPERVISION, INCLUYE: ACARREOS DENTRO DE LA OBRA, MANO DE OBRA, HERRAMIENTA Y EQUIPO NECESARIO PARA SU CORRECTA EJECUCIÓN.</t>
  </si>
  <si>
    <t>ISNT-TB02</t>
  </si>
  <si>
    <t xml:space="preserve">         CONSTRUCCIÓN DE REGISTRO SANITARIO DE 40X60 CMS. Y HASTA 1.20 MTS DE PROFUNDIDAD MEDIDA INTERIOR. A BASE DE BLOCK HUECO DE 15X20X40 CMS. JUNTEADO Y APLANADO CON MORTERO DE CEMENTO-ARENA EN PROPORCIÓN 1:3, ACABADO PULIDO INTERIOR. CON MEDIA CAÑA DE CONCRETO, TAPA DE CONCRETO F'C=150 KG/CM2. T.M.A. 19 MM (3/4") REV. NORMAL. ARMADO CON VARILLA CORRUGADA DEL NO.3 @ 10 CMS. AMBOS SENTIDOS SOLDADOS, MARCO A BASE DE ÁNGULO DE FIERRO DE 2" X 2" X 1/4" Y CONTRAMARCO CON ANGULO DE FIERRO DE 2 1/4" X 2 1/4" X 1/4" DE ESPESOR. INCLUYE: DEMOLICIONES DE REGISTRO EXISTENTE DE SER NECESARIO, CARGA Y RETIRO DE MATERIAL NO UTILIZABLE FUERA DE LA OBRA, HASTA EL LUGAR INDICADO POR SUPERVISIÓN, EXCAVACIÓN Y RELLENO COMPACTADO AL 85% EN CAPAS DE 20 CMS., MATERIALES, MANO DE OBRA Y HERRAMIENTA.</t>
  </si>
  <si>
    <t>ISNT-RG01</t>
  </si>
  <si>
    <t>ISNT-PZ04</t>
  </si>
  <si>
    <t>ISNT-PZ05</t>
  </si>
  <si>
    <t xml:space="preserve">         SUMINISTRO Y COLOCACIÓN DE BROCAL DE FO.FO. CIEGO TIPO MEDIANO PARA POZO DE VISITA. INCLUYE: LOSA TAPA DE 1.20X1.20 MTS. CON CONCRETO MR-42 KG/CM2 DE 15 CM DE ESPESOR, ACABADO EXTERIOR RAYADO CON BROCHA DE PELO, ARMADA CON VARILLA CORRUGADA DEL NO.3 @ 10 CMS. AMBOS SENTIDOS, VARILLA CORRUGADA DEL NO.3 SOLDADA AL PERÍMETRO DEL BROCAL PARA AMARRE DEL ARMADO DE LA PARRILLA, CARGA Y RETIRO DEL MATERIAL NO UTILIZABLE FUERA DE OBRA, HASTA LUGAR INDICADO, ACARREOS, GANCHOS, TRASLAPES, HABILITADO Y ARMADO, CIMBRA EN FRONTERAS, CORTE CON CORTADORA DE DISCO DE ACUERDO A SECCIÓN, MANIOBRAS, MATERIAL, MANO DE OBRA Y HERRAMIENTA.</t>
  </si>
  <si>
    <t xml:space="preserve">         INTERCONEXIÓN DE DRENAJE A RED EXISTENTE. INCLUYE: SUMINISTRO E INSTALACIÓN DE TUBO, MATERIALES, MANO DE OBRA, EQUIPO Y HERRAMIENTA MENOR.</t>
  </si>
  <si>
    <t>PVMT-PR01</t>
  </si>
  <si>
    <t>PVMT-PR03</t>
  </si>
  <si>
    <t>PVMT-PR04</t>
  </si>
  <si>
    <t>PVMT-PR07</t>
  </si>
  <si>
    <t>PVMT-PR08</t>
  </si>
  <si>
    <t>PVMT-PR10</t>
  </si>
  <si>
    <t>PVMT-PR11</t>
  </si>
  <si>
    <t>PVMT-PR12</t>
  </si>
  <si>
    <t xml:space="preserve">         CORTE, PODA, DESENRAICE Y/O REUBICACIÓN SEGÚN SEA EL CASO DE ÁRBOLES DE DIMENSIONES VARIABLES (HASTA 5 ÁRBOLES POR LOTE), PALMERAS UBICADAS EN ÁREA DE BANQUETAS Y/O VIALIDAD EXISTENTE, MEDIANTE MEDIOS MANUALES. INCLUYE: BANQUEO, RETIRO, MOVIMIENTOS, TRASLADOS, MANTENIMIENTO, PODA, CONSERVACIÓN DE LAS PLANTAS QUE SE RESCATEN PARA SU POSTERIOR REUBICACIÓN, MANO DE OBRA, HERRAMIENTA Y EQUIPO NECESARIO PARA SU RETIRO Y MANTENIMIENTO EN UN ÁREA PROPIA PARA SU CUIDADO MIENTRAS SE EJECUTAN LOS TRABAJOS Y REPLANTEO POSTERIOR A LA TERMINACIÓN DE LOS TRABAJOS DE OBRA CIVIL Y TODO LO NECESARIO PARA SU CORRECTA CONSERVACIÓN Y MANTENIMIENTO Y PUESTA FINAL EN EL ÁREA ASIGNADA POR SUPERVISIÓN. P.U.O.T.</t>
  </si>
  <si>
    <t xml:space="preserve">         DEMOLICIÓN DE BANQUETAS Y/O RAMPAS EN COCHERAS DE CONCRETO EXISTENTES POR ENCONTRARSE EN MALAS CONDICIONES Y/O NO DAR LOS NIVELES DE PROYECTO. INCLUYE: CORTE CON CORTADORA DE DISCO, LIMPIEZA, ACARREOS, CARGA Y RETIRO DENTRO DEL PRIMER KILÓMETRO, MANO DE OBRA, EQUIPO Y HERRAMIENTA.</t>
  </si>
  <si>
    <t xml:space="preserve">         DESMONTAJE DE CERCOS “MOVIBLES” PERIMETRALES EN PREDIOS, CON ALTURA NO MAYOR A 2.50 MTS, A BASE DE LÁMINA, MALLA, MADERA (TRIPLAY, BARROTES Y POLINES), REJA, CARTÓN, PIEDRA Y/O VEGETACIÓN. INCLUYE: RETIRO CON RECUPERACIÓN DEL 50%, DESPLAZAMIENTO Y ACARREOS DENTRO DEL ÁREA DEL PROYECTO, MAQUINARIA, MANO DE OBRA, EQUIPO Y HERRAMIENTA.</t>
  </si>
  <si>
    <t xml:space="preserve">         MEJORAMIENTO DE TERRENO NATURAL COMPACTADO AL 90% DE SU PVSM CON EQUIPO MECÁNICO ÚNICAMENTE EN ÁREA DE RETIRO DE CERCOS, INCLUYE: ESCARIFICADO, EXTENDIDO DE MATERIAL, INCORPORACIÓN DE AGUA, HOMOGENIZADO Y COMPACTADO EN CAPAS DE 20 CM DE ESPESOR, MAQUINARIA, MANO DE OBRA Y HERRAMIENTA.</t>
  </si>
  <si>
    <t xml:space="preserve">         RETIRO DE SEÑALAMIENTO VERTICAL. INCLUYE: CARGA Y RETIRO DEL MATERIAL NO UTILIZABLE PRODUCTO DE LOS TRABAJOS HASTA EL LUGAR DESIGNADO POR SUPERVISIÓN, ENTREGA DE LA PIEZA A LA AUTORIDAD COMPETENTE, LA MANO DE OBRA, HERRAMIENTA, EQUIPO Y MAQUINARIA NECESARIA PARA SU EFECTIVA EJECUCIÓN. P.U.O.T.</t>
  </si>
  <si>
    <t xml:space="preserve">         REUBICACIÓN DE POSTES DE C.F.E. QUE SE ENCUENTRAN DENTRO DEL EJE DEL PROYECTO. INCLUYE LOS TRÁMITES ANTE LA C.F.E., CARGO DIRECTO POR EL COSTO DE MANO DE OBRA Y MATERIALES REQUERIDOS, FLETE A OBRA, ACARREOS, CORTES, COLOCACIÓN, CINTA AISLANTE, CINTA VULCANIZABLE, FIJACIÓN, DESINSTALACIONES DE CABLEADO Y CONEXIONES, MANIOBRAS DE CARGA Y TRANSPORTE A SU NUEVA UBICACIÓN, EQUIPO DE SEGURIDAD, INSTALACIONES ESPECÍFICAS, DEPRECIACIÓN Y DEMÁS CARGOS DERIVADOS DEL USO DE EQUIPO Y HERRAMIENTA, EN CUALQUIER NIVEL. LIMPIEZA Y RETIRO DE SOBRANTES FUERA DE OBRA.</t>
  </si>
  <si>
    <t xml:space="preserve">         REUBICACIÓN DE POSTES DE TELMEX. QUE SE ENCUENTRAN DENTRO DEL EJE DEL PROYECTO. INCLUYE LOS TRÁMITES ANTE TELMEX., CARGO DIRECTO POR EL COSTO DE MANO DE OBRA Y MATERIALES REQUERIDOS, FLETE A OBRA, ACARREOS, CORTES, COLOCACIÓN, CINTA AISLANTE, CINTA VULCANIZABLE, FIJACIÓN, DESINSTALACIONES DE CABLEADO Y CONEXIONES, MANIOBRAS DE CARGA Y TRANSPORTE A SU NUEVA UBICACIÓN, EQUIPO DE SEGURIDAD, INSTALACIONES ESPECÍFICAS, DEPRECIACIÓN Y DEMÁS CARGOS DERIVADOS DEL USO DE EQUIPO Y HERRAMIENTA, EN CUALQUIER NIVEL. LIMPIEZA Y RETIRO DE SOBRANTES FUERA DE OBRA.</t>
  </si>
  <si>
    <t xml:space="preserve">         TRAZO Y NIVELACIÓN DE TERRACERÍAS EN VIALIDAD PRINCIPAL, CALLES SECUNDARIAS Y EN BOCACALLES O MECHAS. AL AMPARO DE ESTE CONCEPTO EL CONTRATISTA DE ACUERDO A LOS PLANOS DE PROYECTO QUE LE SEAN SUMINISTRADOS, HARÁ EL TRAZO Y NIVELACIÓN CON EQUIPO DE TOPOGRAFÍA DE LOS EJES, LIMITES Y DETALLES CONSTRUCTIVOS DE LOS TRABAJOS. DEBERÁ COLOCAR REFERENCIAS FIJAS, FUERA DE LAS ÁREAS DE LOS TRABAJOS PARA ASEGURAR LOS ALINEAMIENTOS Y NIVELES. SE MEDIRÁ EN METROS CUADRADOS CON APROXIMACIÓN DE DOS DECIMALES ABARCARÁ LAS SUPERFICIES DE CONSTRUCCIÓN ÚNICAMENTE.</t>
  </si>
  <si>
    <t xml:space="preserve">         EXCAVACIÓN POR MEDIOS MECÁNICOS EN TERRENO NATURAL PARA ELABORACIÓN DE CAJA, CON ESPESOR VARIABLE. LAS EXCAVACIONES SE REALIZARÁN A MANO O CON MÁQUINA EN CUALQUIER TIPO DE MATERIAL, EXCEPTO ROCA FIJA, SE UTILIZARÁ EQUIPO Y A MANO CUANDO LAS DIMENSIONES NO PERMITAN UTILIZAR EL EQUIPO DE CONSTRUCCIÓN, EN CASO DE QUE EL LABORATORIO LO INDIQUE EL MATERIAL PODRÁ SER UTILIZADO PARA FORMAR TERRAPLENES, PARA LA ESTABILIDAD DE LAS PAREDES DE LA EXCAVACIÓN TEMPORAL, SE FORMARÁN TALUDES 0.5:1 EN CASO DE QUE SE TENGAN DESLIZAMIENTOS LOCALES O DERRUMBES, QUEDARÁ A JUICIO DEL RESIDENTE DE SUPERVISIÓN EL CAMBIAR EL ÁNGULO DE LOS TALUDES PARA ASEGURAR LA ESTABILIDAD DE LOS MISMOS. EN CASO DE SER NECESARIO EL INGENIERO ORDENARÁ CAMBIAR LAS LÍNEAS DE CORTE PARA PODER HACER ESPACIO AL EQUIPO QUE POSTERIORMENTE SE UTILIZARÁ EN EL TENDIDO DEL CONCRETO, O BIEN PARA PERMITIR OTRAS OPERACIONES DE CONSTRUCCIÓN.</t>
  </si>
  <si>
    <t xml:space="preserve">         ESCARIFICACIÓN  Y CONFORMACIÓN DEL TERRENO NATURAL POR MEDIOS MECÁNICOS. INCLUYE: TRAZO Y NIVELACIÓN, AGUA PARA HUMEDECER EL MATERIAL EN LAS PROPORCIONES ÓPTIMAS, COMPACTACIÓN POR MEDIOS MECÁNICOS AL 90 % DE SU P. V. S. M., DE LA PRUEBA PROCTOR MODIFICADA (ASSHTO).  SE CONSIDERARÁ UN ESPESOR DE 0.10 METROS, PARA PARA FINES DE VERIFICACIÓN DE COMPACTACIONES. SE MEDIRÁ EN METROS CUADRADOS CON APROXIMACIÓN DE DOS DECIMALES, SIEMPRE Y CUANDO CUMPLA CON LAS LÍNEAS Y NIVELES DE PROYECTO.</t>
  </si>
  <si>
    <t xml:space="preserve">         FORMACIÓN DE TERRAPLENES CON MATERIAL PRODUCTO DE LOS CORTES EN CAPAS DE 20 CM DE ESPESOR. INCLUYE: EL HOMOGENEIZADO DEL MATERIAL, LA INCORPORACIÓN DEL AGUA NECESARIA, PAPEÓ O RETIRO DE SOBRE TAMAÑOS MAYORES DE 3", EL TENDIDO Y COMPACTADO CON EQUIPO HASTA LOS NIVELES DE PROYECTO. COMPACTADO AL 95% DE LA PRUEBA AASHTO MODIFICADA, EN GENERAL DEBERÁ CUMPLIR CON LAS NORMAS DE LA S. C. T.; N·CMT·1·01/21 Y N·CTR·CAR·1·01·009/16 PARA TERRAPLENES. SE MEDIRÁ EN METROS CÚBICOS CON APROXIMACIÓN DE DOS DECIMALES PARA LOS TRAMOS QUE CUMPLAN CON ESTAS ESPECIFICACIONES.</t>
  </si>
  <si>
    <t xml:space="preserve">         FORMACIÓN DE TERRAPLENES CON 60% DE MATERIAL PRODUCTO DE LOS CORTES Y 40% DE MATERIAL SELECCIONADO PRODUCTO DE BANCO DE LA ZONA EN CAPAS DE 20 CM DE ESPESOR. INCLUYE: EL HOMOGENEIZADO DEL MATERIAL, LA INCORPORACIÓN DEL AGUA NECESARIA, PAPEÓ O RETIRO DE SOBRE TAMAÑOS MAYORES DE 3", EL TENDIDO Y COMPACTADO CON EQUIPO HASTA LOS NIVELES DE PROYECTO. COMPACTADO AL 95% DE LA PRUEBA AASHTO MODIFICADA, EN GENERAL DEBERÁ CUMPLIR CON LAS NORMAS DE LA S. C. T.; N·CMT·1·01/21 Y N·CTR·CAR·1·01·009/16 PARA TERRAPLENES. SE MEDIRÁ EN METROS CÚBICOS CON APROXIMACIÓN DE DOS DECIMALES PARA LOS TRAMOS QUE CUMPLAN CON ESTAS ESPECIFICACIONES.</t>
  </si>
  <si>
    <t xml:space="preserve">         FORMACIÓN DE TERRAPLENES CON 100% DE MATERIAL SELECCIONADO PRODUCTO DE BANCO DE LA ZONA EN CAPAS DE 20 CM DE ESPESOR. INCLUYE: EL HOMOGENEIZADO DEL MATERIAL, LA INCORPORACIÓN DEL AGUA NECESARIA, PAPEÓ O RETIRO DE SOBRE TAMAÑOS MAYORES DE 3", EL TENDIDO Y COMPACTADO CON EQUIPO HASTA LOS NIVELES DE PROYECTO. COMPACTADO AL 95% DE LA PRUEBA AASHTO MODIFICADA, EN GENERAL DEBERÁ CUMPLIR CON LAS NORMAS DE LA S. C. T.; N·CMT·1·01/21 Y N·CTR·CAR·1·01·009/16 PARA TERRAPLENES. SE MEDIRÁ EN METROS CÚBICOS CON APROXIMACIÓN DE DOS DECIMALES PARA LOS TRAMOS QUE CUMPLAN CON ESTAS ESPECIFICACIONES.</t>
  </si>
  <si>
    <t xml:space="preserve">         CARGA Y ACARREO DE MATERIAL MIXTO PRODUCTO DE LAS EXCAVACIONES, DEMOLICIONES Y ESCOMBRO PRIMER KILÓMETRO. SE CUANTIFICARÁ Y MEDIRÁ DE ACUERDO A LOS VOLÚMENES DE PROYECTO, EL CONTRATISTA DEBERÁ INCLUIR EN SUS ANÁLISIS DE PRECIOS UNITARIOS EL ABUNDAMIENTO. LA UNIDAD DE MEDIDA ES EL M3</t>
  </si>
  <si>
    <t xml:space="preserve">         ACARREO DE MATERIAL MIXTO PRODUCTO DE LAS EXCAVACIONES, DEMOLICIONES Y ESCOMBRO KILÓMETROS SUBSECUENTES. SE CUANTIFICARÁ Y MEDIRÁ DE ACUERDO A LOS VOLÚMENES DE PROYECTO, EL CONTRATISTA DEBERÁ INCLUIR EN SUS ANÁLISIS DE PRECIOS UNITARIOS EL ABUNDAMIENTO. LA UNIDAD DE MEDIDA ES EL M3-KM.</t>
  </si>
  <si>
    <t>PVMT-T01</t>
  </si>
  <si>
    <t>PVMT-T02</t>
  </si>
  <si>
    <t>PVMT-T03</t>
  </si>
  <si>
    <t>PVMT-T05</t>
  </si>
  <si>
    <t>PVMT-T06</t>
  </si>
  <si>
    <t>PVMT-T07</t>
  </si>
  <si>
    <t>PVMT-T08</t>
  </si>
  <si>
    <t>PVMT-T09</t>
  </si>
  <si>
    <t>PVMT-T10</t>
  </si>
  <si>
    <t>PVMT-T11</t>
  </si>
  <si>
    <t>PVMT-T12</t>
  </si>
  <si>
    <t>PVMT-G01</t>
  </si>
  <si>
    <t>PVMT-G02</t>
  </si>
  <si>
    <t>PVMT-G03</t>
  </si>
  <si>
    <t>PVMT-BQ01</t>
  </si>
  <si>
    <t>PVMT-BQ03</t>
  </si>
  <si>
    <t xml:space="preserve">         SUMINISTRO Y APLICACIÓN DE PINTURA VINÍLICA  EN GUARNICIONES DE CONCRETO, MARCA COMEX O SIMILAR EN COLOR BLANCO EN TRAMOS RECTOS, ROJO EN CURVAS Y ACCESO A COCHERAS, A DOS MANOS. INCLUYE: PREPARACIÓN DE LA SUPERFICIE, LIMPIEZA, MATERIALES, MANO DE OBRA Y HERRAMIENTA.</t>
  </si>
  <si>
    <t xml:space="preserve">         SUMINISTRO Y APLICACIÓN DE PINTURA REFLECTIVA Y MICROESFERAS EN RAYA DE 40 CM DE ANCHO 2.00 MTS DE LARGO EN CRUCE PEATONAL, TOPES, RAYA DE ALTO EN COLOR BLANCO O AMARILLO PARA PAVIMENTO, A DOS MANOS EN PAVIMENTO DE CONCRETO. INCLUYE: PREPARACIÓN DE LA SUPERFICIE, LIMPIEZA POR ASPERSIÓN, PARA ELIMINAR LA PRESENCIA DE POLVO, GRASA, ACEITE Y CUALQUIER MATERIAL, TRAZO, EQUIPO PREVENTIVO, EQUIPO PINTA RAYAS, MATERIALES, MANO DE OBRA Y HERRAMIENTA. SU APLICACIÓN SERÁ SEGÚN LO INDICADO EN EL MANUAL DE DISPOSITIVOS PARA EL CONTROL DEL TRÁNSITO EN CALLES Y CARRETERAS.</t>
  </si>
  <si>
    <t xml:space="preserve">         SUMINISTRÓ Y APLICACIÓN DE PINTURA REFLECTIVA PARA TRÁFICO Y MICROESFERA EN RAYA CENTRAL Y/O LATERAL SEPARADORA DE CARRILES CONTINUA Y DISCONTINUA DE 10 CM DE ANCHO EN COLOR AMARILLO Y/O BLANCO, A DOS MANOS PREVIAMENTE AUTORIZADO PARA SUPERFICIE EN PAVIMENTO. INCLUYE: PREPARACIÓN DE LA SUPERFICIE, LIMPIEZA POR ASPERSIÓN, PARA ELIMINAR LA PRESENCIA DE POLVO, GRASA, ACEITE Y CUALQUIER MATERIAL, TRAZO, EQUIPO PREVENTIVO, EQUIPO PINTA RAYAS, MATERIALES, MANO DE OBRA Y HERRAMIENTA. SU APLICACIÓN SERÁ SEGÚN LO INDICADO EN EL MANUAL DE DISPOSITIVOS PARA EL CONTROL DEL TRÁNSITO EN CALLES Y CARRETERAS.</t>
  </si>
  <si>
    <t xml:space="preserve">         SUMINISTRO Y APLICACIÓN DE PINTURA PARA TRAFICO DE COLOR PREVIAMENTE AUTORIZADO, MARCA SEMEX O EQUIVALENTE Y SE LE APLICARA UN REFLEJANTE CON MICROESFERA. EN RAYAS DE PARADA CONSISTENTE EN UNA RAYA DE 40 CM, DE ANCHO PARALELA AL CRUCE PEATONAL Y SEPARADA 1.20 MTS DE ESTE; Y SU APLICACIÓN SERA SEGÚN LO INDICADO EN EL MANUAL DE DISPOSITIVOS PARA EL CONTROL DEL TRANSITO EN CALLES Y CARRETERAS. INCLUYE LIMPIEZA POR ASPERSIÓN, PARA ELIMINAR LA PRESENCIA DE POLVO, GRASA, ACEITE Y CUALQUIER MATERIAL, MATERIALES, MANO DE OBRA, HERRAMIENTA Y EQUIPO.</t>
  </si>
  <si>
    <t xml:space="preserve">         SUMINISTRO Y APLICACIÓN DE PINTURA EN FLECHAS DE SENTIDO DE CIRCULACIÓN VIAL EN DIMENSIONES DE 1.40 MTS DE ANCHO Y 5.00M DE LARGO, (M-11.1), COLOR BLANCO Y MICROESFERAS , Y SU APLICACIÓN SERÁ SEGÚN LO INDICADO EN EL MANUAL DE DISPOSITIVOS PARA EL CONTROL DEL TRÁNSITO EN CALLES Y CARRETERAS. INCLUYE: LIMPIEZA POR ASPERSIÓN PARA ELIMINAR LA PRESENCIA DE POLVO, GRASA, ACEITE Y CUALQUIER MATERIAL, MATERIALES, MANO DE OBRA, HERRAMIENTA Y EQUIPO NECESARIO.</t>
  </si>
  <si>
    <t xml:space="preserve">         PINTADO DE SÍMBOLO INTERNACIONAL PERSONAS CON CAPACIDADES DIFERENTES, A DOS MANOS EN DISEÑO Y DIMENSIONES SEGÚN LA NORMATIVIDAD VIGENTE (N.T.C. DEL REGLAMENTO DE CONSTRUCCIONES PARA EL ESTADO DE B.C. SUR), EN RAMPAS DE ACCESO LA FIGURA Y SU CONTORNO SERÁ CON PINTURA EN COLOR AZUL TRÁNSITO. INCLUYE: LIMPIEZA Y PREPARACIÓN DE LA SUPERFICIE, TRAZOS NECESARIOS, MOLDES, MATERIALES, MANO DE OBRA, HERRAMIENTA NECESARIA.</t>
  </si>
  <si>
    <t xml:space="preserve">         SUMINISTRO Y APLICACIÓN DE PINTURA EN COLOR AZUL PANTONE NO. 294, SEGÚN LA NORMATIVIDAD VIGENTE (N.T.C. DEL REGLAMENTO DE CONSTRUCCIONES PARA EL ESTADO DE B.C. SUR), EN RAMPAS DE ACCESO A PERSONAS CON CAPACIDADES DIFERENTES. INCLUYE: LIMPIEZA Y PREPARACIÓN DE LA SUPERFICIE, TRAZOS NECESARIOS, MATERIALES, MANO DE OBRA, HERRAMIENTA NECESARIA.</t>
  </si>
  <si>
    <t xml:space="preserve">         SUMINISTRO Y COLOCACIÓN DE LETREROS RESTRICTIVOS SR-6 (ALTO)  EN LAMINA DE ALUMINIO DE 61 X 61 CM POR LADO DE ACUERDO A ESPECIFICACIONES DE LA SCT.; INCLUYE: TRAZO, LIMPIEZA, EXCAVACIÓN, COLADO, SUMINISTRO Y COLOCACIÓN DE POSTE, MATERIALES, MANO DE OBRA, EQUIPO Y HERRAMIENTA NECESARIA.</t>
  </si>
  <si>
    <t xml:space="preserve">         SUMINISTRO Y COLOCACIÓN DE LETREROS SP-32 (CRUCES PEATONALES) DE 61 X 61 CM POR LADO DE ACUERDO A ESPECIFICACIONES DE LA SCT.; INCLUYE: TRAZO, LIMPIEZA, EXCAVACIÓN, COLADO, SUMINISTRO Y COLOCACIÓN DE POSTE, MATERIALES, MANO DE OBRA, EQUIPO Y HERRAMIENTA NECESARIA.</t>
  </si>
  <si>
    <t xml:space="preserve">         SUMINISTRO Y COLOCACIÓN DE LETREROS SP-XX (PREVENTIVOS) DE 61 X 61 CM POR LADO DE ACUERDO A ESPECIFICACIONES DE LA SCT.; INCLUYE: TRAZO, LIMPIEZA, EXCAVACIÓN, COLADO, SUMINISTRO Y COLOCACIÓN DE POSTE, MATERIALES, MANO DE OBRA, EQUIPO Y HERRAMIENTA NECESARIA.</t>
  </si>
  <si>
    <t xml:space="preserve">         SUMINISTRO Y COLOCACIÓN DE LETRERO SII-6 INFORMATIVA GENERAL (NOMENCLATURA DE CALLES) EN LÁMINA DE ALUMINIO DE 20X90 CM. ACABADO REFLEJANTE GRADO INGENIERÍA CON IMPRESIÓN Y FONDO REFLEJANTE COLOR AMARILLO CON LETRAS RECORTADAS EN VINIL EN COLOR NEGRO TIPO A DE ACUERDO A ESPECIFICACIONES DE CEMEX. INCLUYE: TRAZO, LIMPIEZA, EXCAVACIÓN, COLADO, SUMINISTRO Y COLOCACIÓN DE POSTE, MATERIALES, MANO DE OBRA, EQUIPO Y HERRAMIENTA NECESARIA.</t>
  </si>
  <si>
    <t xml:space="preserve">         SUMINISTRO Y COLOCACIÓN DE BOLARDO REFORZADO CON TUBO DE ACERO (CED.40), COLADO CON CONCRETO HECHO EN OBRA F'C 150 KG/CM2, SECCIÓN DE 6" DE DIÁMETRO CON ALTURA DE 80 CM Y ANCLAJE DE 25 CM DE PROFUNDIDAD. INCLUYE: ARMADO Y HABILITADO EN SITIO CON 2 VARILLAS CORRUGADA DE 3/8" Y 1 GRAPA #2 @ 20 CM CON RECUBRIMIENTO LIBRE DE 2.5 CM, CIMBRA PERMANETE DE TUBO DE ACERO CED. 40, PINTURA VINÍLICA COLOR BLANCO/AMARILLO, DEMOLICIÓN DEL CONCRETO, PREPARACIÓN DEL SITIO, EXCAVACIÓN, RELLENO CON CONCRETO, MATERIALES, MANO DE OBRA, EQUIPO Y HERRAMIENTA.</t>
  </si>
  <si>
    <t>PVMT-SÑL01</t>
  </si>
  <si>
    <t>PVMT-SÑL02</t>
  </si>
  <si>
    <t>PVMT-SÑL03</t>
  </si>
  <si>
    <t>PVMT-SÑL04</t>
  </si>
  <si>
    <t>PVMT-SÑL05</t>
  </si>
  <si>
    <t>PVMT-SÑL06</t>
  </si>
  <si>
    <t>PVMT-SÑL07</t>
  </si>
  <si>
    <t>PVMT-SÑL08</t>
  </si>
  <si>
    <t>PVMT-SÑL09</t>
  </si>
  <si>
    <t>PVMT-SÑL10</t>
  </si>
  <si>
    <t>PVMT-SÑL11</t>
  </si>
  <si>
    <t>PVMT-SÑL12</t>
  </si>
  <si>
    <t>PVMT-SÑL13</t>
  </si>
  <si>
    <t>PVMT-SÑL16</t>
  </si>
  <si>
    <t>PVMT-SÑL18</t>
  </si>
  <si>
    <t>ALM-PR01</t>
  </si>
  <si>
    <t>ALM-PR02</t>
  </si>
  <si>
    <t xml:space="preserve">         EXCAVACIÓN A MANO DE MATERIAL TIPO II. INCLUYE: AFINE DE FONDO Y TALUD, LOCALIZACIÓN DE DUCTO DE PVC EXISTENTE, CORTE, RETIRO DEL MATERIAL SOBRANTE  Y EL SEÑALAMIENTO PARA PROTECCIÓN DE OBRA NECESARIO.</t>
  </si>
  <si>
    <t xml:space="preserve">         RELLENO Y COMPACTADO CON MATERIAL PRODUCTO DE EXCAVACIÓN DEL 70% Y 30% DE MATERIAL SELECCIONADO PRODUCTO DE BANCO DE LA ZONA NECESARIO PARA RECUPERAR EL FALTANTE POR PAPEO O RETIRO DE SOBRE TAMAÑOS MAYORES DE 3". INCLUYE: INCORPORACIÓN DE HUMEDAD, TENDIDO Y COMPACTADO POR MEDIOS MECÁNICOS Y EL SEÑALAMIENTO PARA PROTECCIÓN DE OBRA NECESARIO.</t>
  </si>
  <si>
    <t>ALM-ALB01</t>
  </si>
  <si>
    <t>ALM-ALB02</t>
  </si>
  <si>
    <t xml:space="preserve">         BASE DE CONCRETO DE 35X35 CM SUPERIOR, 70X70 CM EN BASE Y 100 CM DE ALTURA, CON CONCRETO FC-200 KG/CM2, ANCLA ARMADA CON REDONDO DE 3/4" A36 ARMADO DE 4 BASTONES DE 75 CM. INCLUYE: CIMBRA, SUMINISTRO Y FABRICACIÓN DE CONCRETO, COLADO, VIBRADO Y DESCIMBRADO, LIMPIEZA DEL ÁREA DE TRABAJO, MANO DE OBRA, EQUIPO Y HERRAMIENTA.</t>
  </si>
  <si>
    <t xml:space="preserve">         SUMINISTRO Y COLOCACIÓN DE REGISTRO PREFABRICADO  DE CONCRETO ARMADO DE 33X33X40 CMS. CON MARCO Y TAPA DE ÁNGULO GALVANIZADO DE 1 1/2" X 6 MM. INCLUYE: ACARREO, FABRICACIÓN, MATERIALES, EXCAVACIÓN, COLOCACIÓN, NIVELACIÓN, LIMPIEZA DEL ÁREA DE TRABAJO.</t>
  </si>
  <si>
    <t>ALM-INT01</t>
  </si>
  <si>
    <t>ALM-INT02</t>
  </si>
  <si>
    <t>ALM-INT03</t>
  </si>
  <si>
    <t>ALM-INT06</t>
  </si>
  <si>
    <t>ALM-INT07</t>
  </si>
  <si>
    <t>ALM-INT08</t>
  </si>
  <si>
    <t>ALM-INT09</t>
  </si>
  <si>
    <t>ALM-INT10</t>
  </si>
  <si>
    <t>ALM-INT11</t>
  </si>
  <si>
    <t>ALM-INT12</t>
  </si>
  <si>
    <t>ALM-INT13</t>
  </si>
  <si>
    <t>ALM-INT14</t>
  </si>
  <si>
    <t xml:space="preserve">         SUMINISTRO Y COLOCACIÓN DE POSTE METÁLICO CÓNICO CIRCULAR DE 9 MTS DE ALTURA, CON UNA PERCHA, DE LÁMINA GALVANIZADA CAL. 12 SAE 1008, PLACA BASE DE 1/8" DE 279 MM X  279 MM, BASE DE CAÑA DE 150 MM Y PUNTA DE CAÑA 73 MM. INCLUYE: TORNILLERÍA, MANIOBRA DE IZADO, FLETE, ACABADO DE PINTURA ESMALTE EN COLOR QUE INDIQUE LA SUPERVISIÓN, MANO DE OBRA, EQUIPO Y HERRAMIENTA MENOR.</t>
  </si>
  <si>
    <t xml:space="preserve">         SUMINISTRO Y COLOCACIÓN DE BRAZO GALVANIZADO DE TUBO METÁLICO 1.80M DE LONGITUD, 2" DE DIÁMETRO , INCLUYE TORNILLERÍA, MANIOBRA DE IZADO, FLETE, PRIMARIO ANTICORROSIVO, ACABADO PINTURA ESMALTE DEL COLOR QUE INDIQUE SUPERVISIÓN.</t>
  </si>
  <si>
    <t xml:space="preserve">         SUMINISTRO Y COLOCACIÓN LUMINARIA MARCA LUMINARIO MARCA PHILIPS USO INTEMPERIE MODELO ROAD FOCUS RFM, FABRICADA EN FUNDICIÓN DE ALUMINIO INYECTADA A PRESIÓN PINTADA CON PINTURA POLIÉSTER  APLICADA MEDIANTE PROCESO  ELECTROESTÁTICO COLOR GRIS, MÁXIMA DISIPACIÓN DE CALOR ALETAS DISCIPADORAS PARA OPTIMIZAR SU VIDA ÚTIL,  EQUIPADA CON DRIVER QUE OPERA DE 120 A 277 VOLTS A 700 MA, CON UN CONSUMO MÁXIMO DE 100 WATTS Y 32 LEDS EFICIENCIA LUMÍNICA DE 8,170 LÚMENES A 4000 K. DIMEABLE DE 0 A 10 V. (PREPARADO PARA TELEGESTION)  INCLUYE SUPRESOR INTERNO SOBRE VOLTAJES DE 2.5KV., CON SISTEMA ÓPTICO COMPUESTO POR PRISMAS PATENTADO EN CONJUNTO CAPAZ DE GENERAR CURVA II MEDIA CUTOFF. EL LUMINARIO CUMPLE IK09 CONTRA IMPACTOS.VIDA ÚTIL DE 100,000 HORASEQUIPADA CON SISTEMA DE PROTECCIÓN CONTRA DESCARGAS PARA 10KV / 10KA CLASE "C" INCLUYE BASE PARA FOTOCONTROL DE 5 PINES( PREPARADA PARA TELEGESTION) INCLUYE TAPA CIERRA CIRCUITOS (PH9)NIVEL DE PROTECCIÓN IP EN SISTEMA ELÉCTRICO IP64NIVEL DE PROTECCIÓN IP EN SISTEMA ÓPTICO IP66RFM-100W32LED4K-G2-R2M-UNV-DMG-[MX-001]-RCD-GY3, ARMADO Y CIERRE DE INSTALACIONES, MANIOBRA DE IZADO, FLETES Y TODO LO NECESARIO PARA SU CORRECTA INSTALACION.</t>
  </si>
  <si>
    <t xml:space="preserve">         SUMINISTRO Y COLOCACIÓN DE CABLE DE ALUMINIO TRIPLEX CALIBRE 4, INCLUYE CONEXIÓN Y DESPERDICIO.</t>
  </si>
  <si>
    <t xml:space="preserve">         SUMINISTRO Y COLOCACIÓN DE CABLE DE COBRE MARCA CONDUMEX O VIAKON CALIBRE 12  INCLUYE CONEXIÓN Y DESPERDICIOS.</t>
  </si>
  <si>
    <t xml:space="preserve">         PAGO DE UNIDAD DE VERIFICACIÓN CERTIFICADO POR LA SECRETARIA DE ENERGÍA, AVALANDO LA INSTALACIÓN ELÉCTRICA DEL SISTEMA DE ALUMBRADO</t>
  </si>
  <si>
    <t xml:space="preserve">         TRAMITE ANTE CFE PARA LA CONEXIÓN DEL SUMINISTRO DE ENERGIA ELECTRICA, INCLUYE: VISITAS A CFE Y LLENADO DE SOLICITUDES ESPECIALES, PAGO DE DEPOSITO EN GARANTIA, GESTIONES Y TODO LO NECESARIO PARA LA CONEXIÓN DEL SERVICIO</t>
  </si>
  <si>
    <t xml:space="preserve">         TRAMITE ANTE UNIDAD DE VERIFICACION PARA LA REVISION DEL ALUMBRADO, INCLUYE PAGO DE VISITAS A VERIFICADOR, TRAMITES, Y TODO LO NECESARIO PARA LA OBTENCION DE LA CARTA DE VERIFICACION DE LAS INSTALACIONES</t>
  </si>
  <si>
    <t xml:space="preserve">         SUMINISTRO Y COLOCACION DE CONTECTORES BIPARTIDOS PARA LAS CONEXIONES DE COBRE-ALUMINIO, QUE INCLUYE CONEXIÓN POR MEDIO DE PONCHADORA, CIERRE DE CONEXIÓN ENCINTADO VULCANIZABLE, MANO DE OBRA Y TODO LO NECESARIO PARA SU CORRECTA EJECUCION.</t>
  </si>
  <si>
    <t xml:space="preserve">         SUMINISTRO Y COLOCACION DE ZAPATA PONCHABLE PARA ATERRIZAR POSTES METALICOS DE ALUMBRADO SEGÚN NORMA OFICIAL MEXICANA SEDE 001 QUE INCLUYE PERFORACION EN POSTE, ZAPATA DE ATERRIZADO, MANO DE OBRA Y TODO LO NECESARIO PARA SU CORRECTA EJECUCION.</t>
  </si>
  <si>
    <t xml:space="preserve">         SUMINISTRO Y COLOCACION DE SISTEMA DE TIERRA AL INICIO Y AL FINAL DE CADA CIRCUITO DE ALUMBRADO SEGÚN NORMA OFICIAL MEXICANA SEDE 001 QUE INCLUYE VARILLA DE TIERRA DE 3MTS, SOLDADURA, MANO DE OBRA Y TODO LO NECESARIO PARA SU CORRECTA EJECUCION.</t>
  </si>
  <si>
    <t>SUMINISTRO Y COLOCACIÓN DE DEFENSA METALICA DE 3 CRESTAS. INCLUYE: , MATERIALES, MANO DE OBRA, EQUIPO Y HERRAMIENTA.</t>
  </si>
  <si>
    <t>IHDR-TB05</t>
  </si>
  <si>
    <t>IHDR-CJ06</t>
  </si>
  <si>
    <t xml:space="preserve">         CONSTRUCCIÓN DE ATRAQUES DE CONCRETO F´C=200 KG/CM2 T.M.A. 3/4" REV. NORMAL. ELABORADO EN OBRA. INCLUYE: ELABORACION, COLADO Y VIBRADO DE CONCRETO, CIMBRADO Y DESCIMBRADO, MATERIALES, MANO DE OBRA, HERRAMIENTA Y EQUIPO NECESARIO.</t>
  </si>
  <si>
    <t xml:space="preserve">         RELLENO A VOLTEO CON EQUIPO MECÁNICO EN CAPAS, CON MATERIAL SELECCIONADO PRODUCTO DE LA BANCO (CRIBADO POR LA MALLA DE 2 1/2") LIBRE DE BOLEO MAYOR DE 3", INCLUYE: CRIBADO DEL MATERIAL, ACARREOS DE MATERIAL SOBRANTE FUERA DE LA OBRA, MANO DE OBRA, HERRAMIENTA Y EQUIPO NECESARIO.</t>
  </si>
  <si>
    <t>PVMT-PV03</t>
  </si>
  <si>
    <t>PVMT-PV04</t>
  </si>
  <si>
    <t>PVMT-PV06</t>
  </si>
  <si>
    <t xml:space="preserve">         TUBERÍA DE PVC. HIDRÁULICO ANGER (RD-32.5) DE 3" (76 MM) DE DIÁMETRO. INCLUYE: SUMINISTRO, INSTALACIÓN, JUNTEO, LIMPIEZA, TRAZO Y NIVELACIÓN, PRUEBA HIDRÁULICA DE ESCURRIMIENTO Y HERMETICIDAD, SONDEO PARA LA LOCALIZACIÓN DE TUBERÍA, MATERIALES PARA LA REPARACIÓN PROVISIONAL LÍNEA EXISTENTE COMO DE TOMAS DOMICILIARIAS, MANO DE OBRA, EQUIPO Y HERRAMIENTA.</t>
  </si>
  <si>
    <t>IHDR-TB16</t>
  </si>
  <si>
    <t xml:space="preserve">         SUMINISTRO Y COLOCACIÓN DE CONTRAMARCO DOBLE DE 1.80 MTS. CON CANAL DE 4" DE PERALTE. INCLUYE: MANIOBRAS, ACARREOS, MATERIAL, MANO DE OBRA Y HERRAMIENTA.</t>
  </si>
  <si>
    <t>IHDR-CJ02</t>
  </si>
  <si>
    <t>IHDR-CJ03</t>
  </si>
  <si>
    <t xml:space="preserve">         CONSTRUCCIÓN DE CAJA DE OPERACIÓN DE VÁLVULA TIPO 5 DE (1.58 X 1.18 MTS.). INCLUYE: FIRME, ARMADO DE CONCRETO DE 10 CMS DE ESPESOR F'C=200 KG/CM², VARS DE 3/8 @ 20 CMS EN AMBOS SENTIDOS, MURO DE BLOCK DE 15X20X40 ASENTADO CON MORTERO CEM-ARENA EN PROP. 1:3 VARILLAS VERTICALES @ 60 CMS EN CELDAS COLADAS CON CONCRETO F'C=200 KG/CM², DALA DE CERRAMIENTO DE 15 X 15 CMS ARMADA 4 VARILLAS DE 3/8 Y ESTRIBOS DE 1/4 @ 20 CM, LOSA TAPA INTEGRADA A PAVIMENTO DE 15 CMS. DE ESPESOR CONCRETO MR-42 KG/CM² A 14 DÍAS, ARMADA CON VARILLA DE 1/2" @ 20 CMS., EN AMBOS SENTIDOS, APLANADO INTERIOR, ACABADO PULIDO CON MORTERO C-A 1:3 CIMBRA, DESCIMBRADO, MARCO Y TAPA DE 50 X 50 CMS DE FO.FO. TRAZO, NIVELACIÓN, EXCAVACIONES Y RELLENOS, INTERCONEXIONES A REDES EXISTES.</t>
  </si>
  <si>
    <t xml:space="preserve">         CONSTRUCCIÓN DE CAJA DE OPERACIÓN DE VÁLVULA TIPO 12 DE (1.96 X 1.66 MTS.). INCLUYE: FIRME, ARMADO DE CONCRETO DE 10 CMS DE ESPESOR F'C=200 KG/CM², VARS DE 3/8 @ 20 CMS EN AMBOS SENTIDOS, MURO DE BLOCK DE 15X20X40 ASENTADO CON MORTERO CEM-ARENA EN PROP. 1:3 VARILLAS VERTICALES @ 60 CMS EN CELDAS COLADAS CON CONCRETO F'C=200 KG/CM², DALA DE CERRAMIENTO DE 15 X 15 CMS ARMADA 4 VARILLAS DE 3/8 Y ESTRIBOS DE 1/4 @ 20 CM, LOSA TAPA INTEGRADA A PAVIMENTO DE 15 CMS. DE ESPESOR CONCRETO MR-42 KG/CM² A 14 DÍAS, ARMADA CON VARILLA DE 1/2" @ 20 CMS., EN AMBOS SENTIDOS, APLANADO INTERIOR, ACABADO PULIDO CON MORTERO C-A 1:3 CIMBRA, DESCIMBRADO, MARCO Y TAPA DE 50 X 50 CMS DE FO.FO. TRAZO, NIVELACIÓN, EXCAVACIONES Y RELLENOS, INTERCONEXIONES A REDES EXISTES.</t>
  </si>
  <si>
    <t xml:space="preserve">         ELABORACIÓN DE TAPA PROVISIONAL DE MADERA SUFICIENTE PARA POZO DE VISITA CONSTRUIDOS EN OBRA PARA PERMITIR EL TRÁNSITO DEL EQUIPO DE CONSTRUCCIÓN.  INCLUYE: COLOCACIÓN, MATERIALES, MANO DE OBRA Y HERRAMIENTA.</t>
  </si>
  <si>
    <t xml:space="preserve">         TUBERÍA DE PVC SANITARIO CON COPLE INTEGRAL (RD-35) DE 12" DE DIÁMETRO. INCLUYE: SUMINISTRO DE TUBO, MATERIAL, MANIOBRAS, EQUIPO PARA TAPONAMIENTO, TRAZO Y NIVELACIÓN, MATERIALES Y MANO DE OBRA PARA CONEXIÓN DE TUBO A POZOS DE VISITA, MANO DE OBRA Y HERRAMIENTA PARA TENDIDO Y COLOCACIÓN DE TUBERÍA Y REPARACIÓN PROVISIONAL DE DESCARGAS DOMICILIARIAS.</t>
  </si>
  <si>
    <t xml:space="preserve">         SUMINISTRO Y COLOCACIÓN DE JUNTA DE DILATACIÓN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</si>
  <si>
    <t xml:space="preserve">         CONSTRUCCIÓN DE DENTELLONES SECCIÓN DE 0.15X0.50M. INCLUYE: EXCAVACIÓN A MANO EN CUALQUIER TIPO DE MATERIAL, EXCEPTO TERRENO TIPO III, AFINE DEL ÁREA PREVIAMENTE EXCAVADA, EL VERTIDO Y SUMINISTRO DE CONCRETO PREMEZCLADO MR-42 EN LA CEPA HASTA EL NIVEL INFERIOR DE LA LOSA DE CONCRETO DEL PAVIMENTO Y LA OPERACIÓN DE VIBRADO DEL MISMO. SOLO SE PAGARÁN LOS TRAMOS QUE CUMPLAN CON LAS MEDIDAS DE LOS PLANOS Y ESPECIFICACIONES DE PROYECTO.SE MEDIRÁ EN METROS CON APROXIMACIÓN DE DOS DECIMALES.</t>
  </si>
  <si>
    <t xml:space="preserve">         LIMPIEZA DE OBRA TERMINADA. INCLUYE: ACOPIO, CARGA, ACARREO DE MATERIALES Y ESCOMBRO PRODUCTO DE LOS TRABAJOS EJECUTADOS FUERA DE LA OBRA, HASTA EL SITIO AUTORIZADO, MANO DE OBRA, EQUIPO Y HERRAMIENTA.</t>
  </si>
  <si>
    <t xml:space="preserve">         SUMINISTRO E INSTALACIÓN DE TUBO DE PVC DE 1 1/2" O TIPO PESADO, INCLUYE: TRAZO Y NIVELACIÓN, CEMENTO Y ACOPLAMIENTO.</t>
  </si>
  <si>
    <t>IHDR-T09</t>
  </si>
  <si>
    <t>SONDEO</t>
  </si>
  <si>
    <t>IHDR-T10</t>
  </si>
  <si>
    <t xml:space="preserve">     SONDEO PARA LA LOCALIZACIÓN DE LÍNEA HIDRÁULICA, CON UNA PROFUNDIDAD MÁXIMA DE 1.40 MTS, PARA DETERMINAR LA UBICACIÓN Y LAS CONDICIONES EN QUE SE ENCUENTRA LAS TUBERÍAS EXISTENTES DENTRO DEL ÁREA. INCLUYE: EXCAVACIÓN A CIELO ABIERTO POR MEDIOS MECÁNICOS (RETROEXCAVADORA) A 1.00 MTS HASTA 1.20 MTS MAX. Y EXCAVACIÓN POR MEDIOS MANUALES LOS ÚLTIMOS 30 CM, MANO DE OBRA, EQUIPO Y HERRAMIENTA MENOR.</t>
  </si>
  <si>
    <t>IHDR-TD00</t>
  </si>
  <si>
    <t>IHDR-TD01</t>
  </si>
  <si>
    <t>IHDR-TD03</t>
  </si>
  <si>
    <t>IHDR-CJ07</t>
  </si>
  <si>
    <t xml:space="preserve">         CONSTRUCCIÓN DE CAJA DE OPERACIÓN DE VÁLVULA TIPO 9 DE (1.48 X 1.48 MTS.). INCLUYE: FIRME, ARMADO DE CONCRETO DE 10 CMS DE ESPESOR F'C=200 KG/CM², VARS DE 3/8 @ 20 CMS EN AMBOS SENTIDOS, MURO DE BLOCK DE 15X20X40 ASENTADO CON MORTERO CEM-ARENA EN PROP. 1:3 VARILLAS VERTICALES @ 60 CMS EN CELDAS COLADAS CON CONCRETO F'C=200 KG/CM², DALA DE CERRAMIENTO DE 15 X 15 CMS ARMADA 4 VARILLAS DE 3/8 Y ESTRIBOS DE 1/4 @ 20 CM, LOSA TAPA INTEGRADA A PAVIMENTO DE 15 CMS. DE ESPESOR CONCRETO MR-42 KG/CM² A 14 DÍAS, ARMADA CON VARILLA DE 1/2" @ 20 CMS., EN AMBOS SENTIDOS, APLANADO INTERIOR, ACABADO PULIDO CON MORTERO C-A 1:3 CIMBRA, DESCIMBRADO, MARCO Y TAPA DE 50 X 50 CMS DE FO.FO. TRAZO, NIVELACIÓN, EXCAVACIONES Y RELLENOS, INTERCONEXIONES A REDES EXISTES.</t>
  </si>
  <si>
    <t>ISNT-T11</t>
  </si>
  <si>
    <t xml:space="preserve">         SONDEO PARA LA LOCALIZACIÓN DE LÍNEA SANITARIA, CON UNA PROFUNDIDAD MÁXIMA DE 2.20 MTS, PARA DETERMINAR LA UBICACIÓN Y LAS CONDICIONES EN QUE SE ENCUENTRA LAS TUBERÍAS EXISTENTES DENTRO DEL ÁREA. INCLUYE: EXCAVACIÓN A CIELO ABIERTO POR MEDIOS MECÁNICOS (RETROEXCAVADORA) A 1.80 MTS HASTA 2.00 MTS MAX.  Y EXCAVACIÓN POR MEDIOS MANUALES LOS ÚLTIMOS 20 CM, MANO DE OBRA, EQUIPO Y HERRAMIENTA MENOR.</t>
  </si>
  <si>
    <t>ISNT-T08</t>
  </si>
  <si>
    <t>ISNT-T09</t>
  </si>
  <si>
    <t xml:space="preserve">         DEMOLICIÓN DE POZO DE VISITA TIPO COMÚN DE PROFUNDIDAD VARIABLE EN INTERIOR, INCLUYE: CARGA Y ACARREO DENTRO DE LA OBRA, MANO DE OBRA, HERRAMIENTA Y RETIRO DE MATERIAL PRODUCTO DE DEMOLICIÓN.</t>
  </si>
  <si>
    <t xml:space="preserve">         CORTE Y DESCABECE DE POZO DE VISITA TIPO COMÚN POR CAMBIO DE TRAZO, PARA DAR LOS NIVELES DE PROYECTO Y PERMITIR EL TRÁNSITO DEL EQUIPO DE CONSTRUCCIÓN. INCLUYE: ELABORACIÓN DE TAPA PROVISIONAL DE MADERA RESISTENTE AL PASO DE VEHÍCULOS Y MAQUINARIA, CARGA Y RETIRO DE ESCOMBRO FUERA DE LA OBRA HASTA EL LUGAR INDICADO POR SUPERVISIÓN, MANO DE OBRA, HERRAMIENTA Y EQUIPO NECESARIO. SE MEDIRÁ EN PIEZAS COMPLETAS DE ACUERDO A LO INDICADO EN EL PROYECTO.</t>
  </si>
  <si>
    <t>ISNT-TB01</t>
  </si>
  <si>
    <t>ISNT-TB04</t>
  </si>
  <si>
    <t>ISNT-TB07</t>
  </si>
  <si>
    <t>ISNT-TB08</t>
  </si>
  <si>
    <t xml:space="preserve">         TUBERÍA DE PVC SANITARIO CON COPLE INTEGRAL (RD-35) DE 8" DE DIÁMETRO.  INCLUYE: SUMINISTRO DE TUBO, MATERIAL, MANIOBRAS, EQUIPO PARA TAPONAMIENTO, TRAZO Y NIVELACIÓN, MATERIALES Y MANO DE OBRA PARA CONEXIÓN DE TUBO A POZOS DE VISITA, MANO DE OBRA Y HERRAMIENTA PARA TENDIDO Y COLOCACIÓN DE TUBERÍA Y REPARACIÓN PROVISIONAL DE DESCARGAS DOMICILIARIAS.</t>
  </si>
  <si>
    <t xml:space="preserve">         CONSTRUCCIÓN DE DESCARGA SANITARIA DE 6" DE DIÁMETRO (SDR-35) A COLECTOR DE 8" DE DIÁMETRO EN PVC (SRD-35). INCLUYE: SUMINISTRO Y COLOCACIÓN DE TUBERÍA, CODO DE 45º X 6", SILLETA DE PVC DE 8"X6", ACOSTILLADOS, RELLENOS, PRUEBAS DE COMPACTACIÓN, MATERIALES, MANO DE OBRA, EQUIPO Y HERRAMIENTA. (DESCARGA CORTA DE 6.00 ML).</t>
  </si>
  <si>
    <t xml:space="preserve">         CONSTRUCCIÓN DE DESCARGA SANITARIA DE 6" DE DIÁMETRO (SDR-35) A COLECTOR DE 8" DE DIÁMETRO EN PVC (SRD-35). INCLUYE: SUMINISTRO Y COLOCACIÓN DE TUBERÍA, CODO DE 45º X 6", SILLETA DE PVC DE 8"X6", ACOSTILLADOS, RELLENOS, PRUEBAS DE COMPACTACIÓN, MATERIALES, MANO DE OBRA, EQUIPO Y HERRAMIENTA. (DESCARGA CORTA DE 8.00 ML).</t>
  </si>
  <si>
    <t xml:space="preserve">         CONSTRUCCIÓN DE DESCARGA SANITARIA DE 6" DE DIÁMETRO (SDR-35) A COLECTOR DE 8" DE DIÁMETRO EN PVC (SRD-35). INCLUYE: SUMINISTRO Y COLOCACIÓN DE TUBERÍA, CODO DE 45º X 6", SILLETA DE PVC DE 8"X6", ACOSTILLADOS, RELLENOS, PRUEBAS DE COMPACTACIÓN, MATERIALES, MANO DE OBRA, EQUIPO Y HERRAMIENTA. (DESCARGA CORTA DE 10.00 ML).</t>
  </si>
  <si>
    <t>ISNT-PZ06</t>
  </si>
  <si>
    <t>ISNT-PZ07</t>
  </si>
  <si>
    <t>ISNT-PZ08</t>
  </si>
  <si>
    <t xml:space="preserve">         CONSTRUCCIÓN DE POZO VISITA TIPO COMÚN DE 1.50 HASTA 1.55 MTS. DE PROFUNDIDAD INTERIOR, INCLUYE: EXCAVACIÓN, RELLENO COMPACTADO AL 90% EN CAPAS DE 20 CMS, PLANTILLA DE CONCRETO F'C=150 KG/CM2 DE 8 CMS. DE ESPESOR, MURO DE CUÑA JUNTEADO CON MORTERO CEMENTO-ARENA 1:4, APLANADO INTERIOR PULIDO, ESCALERA METÁLICA, MATERIALES, MANO DE OBRA Y HERRAMIENTA. (NO INCLUYE BROCAL DE FO.FO.).</t>
  </si>
  <si>
    <t xml:space="preserve">         CONSTRUCCIÓN DE POZO VISITA TIPO COMÚN DE 2.00 MTS HASTA 2.20 MTS DE PROFUNDIDAD INTERIOR, INCLUYE: EXCAVACIÓN, RELLENO COMPACTADO AL 90% EN CAPAS DE 20 CMS, PLANTILLA DE CONCRETO F'C=150 KG/CM2 DE 8 CMS. DE ESPESOR, MURO DE CUÑA JUNTEADO CON MORTERO CEMENTO-ARENA 1:4, APLANADO INTERIOR PULIDO, ESCALERA METÁLICA, MATERIALES, MANO DE OBRA Y HERRAMIENTA. (NO INCLUYE BROCAL DE FO.FO.).</t>
  </si>
  <si>
    <t xml:space="preserve">         CONSTRUCCIÓN DE POZO VISITA TIPO COMÚN DE 1.70 HASTA 1.75 MTS. DE PROFUNDIDAD INTERIOR, INCLUYE: EXCAVACIÓN, RELLENO COMPACTADO AL 90% EN CAPAS DE 20 CMS, PLANTILLA DE CONCRETO F'C=150 KG/CM2 DE 8 CMS. DE ESPESOR, MURO DE CUÑA JUNTEADO CON MORTERO CEMENTO-ARENA 1:4, APLANADO INTERIOR PULIDO, ESCALERA METÁLICA, MATERIALES, MANO DE OBRA Y HERRAMIENTA. (NO INCLUYE BROCAL DE FO.FO.).</t>
  </si>
  <si>
    <t>PVMT-PR02</t>
  </si>
  <si>
    <t xml:space="preserve">         DEMOLICIÓN DE GUARNICIONES DE CONCRETO EXISTENTES POR ENCONTRARSE EN MALAS CONDICIONES Y/O NO DAR LOS NIVELES DE PROYECTO. INCLUYE: CORTE CON CORTADORA DE DISCO, LIMPIEZA, ACARREOS, CARGA Y RETIRO DENTRO DEL PRIMER KILÓMETRO, MANO DE OBRA, EQUIPO Y HERRAMIENTA.</t>
  </si>
  <si>
    <t>PVMT-PR05</t>
  </si>
  <si>
    <t>PVMT-PR06</t>
  </si>
  <si>
    <t xml:space="preserve">         DEMOLICIÓN DE CONCRETO HIDRÁULICO EXISTENTE EN VIALIDADES DE 15 CM HASTA 20 CM DE ESPESOR POR ENCONTRARSE EN MALAS CONDICIONES Y/O NO DAR LOS NIVELES DE PROYECTO. INCLUYE: CORTE CON CORTADORA DE DISCO, LIMPIEZA, ACARREOS, CARGA Y RETIRO DENTRO DEL PRIMER KILÓMETRO, MANO DE OBRA, EQUIPO Y HERRAMIENTA.</t>
  </si>
  <si>
    <t xml:space="preserve">         DEMOLICIÓN DE TOPE DE CONCRETO EXISTENTE EN VIALIDADES DE 15 CM HASTA 18 CM DE ESPESOR POR ENCONTRARSE EN MALAS CONDICIONES Y/O NO DAR LOS NIVELES DE PROYECTO. INCLUYE: CORTE CON CORTADORA DE DISCO, LIMPIEZA, ACARREOS, CARGA Y RETIRO DENTRO DEL PRIMER KILÓMETRO, MANO DE OBRA, EQUIPO Y HERRAMIENTA.</t>
  </si>
  <si>
    <t xml:space="preserve">         DEMOLICIÓN DE CAMELLÓN CENTRAL DE CONCRETO HIDRÁULICO EXISTENTE EN VIALIDAD DE HASTA 20 CM DE ESPESOR DE APROX. 43 MTS DE LARGO X 2 MTS DE ANCHO, POR ENCONTRARSE EN MALAS CONDICIONES Y/O NO DAR LOS NIVELES DE PROYECTO. INCLUYE: DEMOLICIÓN DE GUARNICIÓN, CORTE, PODA Y DESENRAICE DE VEGETACIÓN EXISTENTE Y/O REUBICACIÓN SEGÚN SEA EL CASO DE ÁRBOLES DE DIMENSIONES VARIABLES, RETIRO DE LETREROS, CORTE CON CORTADORA DE DISCO, LIMPIEZA, CARGA, ACARREOS Y RETIRO DENTRO DEL PRIMER KILÓMETRO, MANO DE OBRA, EQUIPO Y HERRAMIENTA.</t>
  </si>
  <si>
    <t>PVMT-PR09</t>
  </si>
  <si>
    <t xml:space="preserve">         DESMONTAJE DE TUBERÍA DE FIERRO GALVANIZADO DE 4” DE DIÁMETRO, HASTA UNA ALTURA DE 2 MTS SIN RECUPERACIÓN. INCLUYE: DESCONEXIÓN HIDRÁULICA, RETIRO DE SOPORTES, CORTES, ACARREOS, MANO DE OBRA, EQUIPO Y HERRAMIENTA.</t>
  </si>
  <si>
    <t>PVMT-T04</t>
  </si>
  <si>
    <t>PVMT-PV02</t>
  </si>
  <si>
    <t>PVMT-G04</t>
  </si>
  <si>
    <t>PVMT-BQ02</t>
  </si>
  <si>
    <t>PVMT-SÑL21</t>
  </si>
  <si>
    <t xml:space="preserve">         SUMINISTRO Y APLICACIÓN DE PINTURA EN RESTRICCIONES DE ESTACIONAMIENTO EN LAS ESQUINAS (M-12.4) CON PINTURA REFLECTIVA PARA TRÁFICO Y MICROESFERA EN RAYA DIAGONAL, CENTRAL Y/O LATERAL SEPARADORA CONTINUA Y DISCONTINUA DE 10 CM DE ANCHO EN COLOR AMARILLO Y/O BLANCO, A DOS MANOS PREVIAMENTE AUTORIZADO PARA SUPERFICIE EN PAVIMENTO. INCLUYE: PREPARACIÓN DE LA SUPERFICIE, LIMPIEZA POR ASPERSIÓN, PARA ELIMINAR LA PRESENCIA DE POLVO, GRASA, ACEITE Y CUALQUIER MATERIAL, TRAZO, EQUIPO PREVENTIVO, EQUIPO PINTA RAYAS, MATERIALES, MANO DE OBRA Y HERRAMIENTA. SU APLICACIÓN SERÁ SEGÚN LO INDICADO EN EL MANUAL DE DISPOSITIVOS PARA EL CONTROL DEL TRÁNSITO EN CALLES Y CARRETERAS.</t>
  </si>
  <si>
    <t>PVMT-SÑL20</t>
  </si>
  <si>
    <t xml:space="preserve">         SUMINISTRO Y APLICACIÓN DE PINTURA EN CAJÓN DE ESTACIONAMIENTO PARA PERSONAS CON CAPACIDADES DIFERENTES (M-10.1). INCLUYE: PINTURA REFLECTIVA PARA TRÁFICO Y MICROESFERA EN RAYA CENTRAL Y/O LATERAL SEPARADORA CONTINUA Y DISCONTINUA DE 10 CM DE ANCHO EN COLOR AMARILLO Y/O BLANCO Y PINTURA EN COLOR AZUL PANTONE NO. 294, SEGÚN LA NORMATIVIDAD VIGENTE (N.T.C. DEL REGLAMENTO DE CONSTRUCCIONES PARA EL ESTADO DE B.C. SUR), LIMPIEZA Y PREPARACIÓN DE LA SUPERFICIE, TRAZOS NECESARIOS, MATERIALES, MANO DE OBRA, HERRAMIENTA NECESARIA. (SEGÚN DETALLE EN PLANO) NOTA: NO INCLUYE SÍMBOLO INTERNACIONAL DE PERSONAS CON CAPACIDADES DIFERENTES.</t>
  </si>
  <si>
    <t xml:space="preserve">         SUMINISTRO Y COLOCACIÓN DE LETREROS RESTRICTIVOS SR-9 (30 KM/HR - 50 KM/HR) DE 61 X 61 CM POR LADO DE ACUERDO A ESPECIFICACIONES DE LA SCT.; INCLUYE: TRAZO, LIMPIEZA, EXCAVACIÓN, COLADO, SUMINISTRO Y COLOCACIÓN DE POSTE, MATERIALES, MANO DE OBRA, EQUIPO Y HERRAMIENTA NECESARIA.</t>
  </si>
  <si>
    <t>PVMT-SÑL19</t>
  </si>
  <si>
    <t xml:space="preserve">         SUMINISTRO Y COLOCACIÓN DE LETREROS SR-XX (RESTRICTIVOS PROHIBIDOS) DE 61 X 61 CM POR LADO DE ACUERDO A ESPECIFICACIONES DE LA SCT.; INCLUYE: TRAZO, LIMPIEZA, EXCAVACIÓN, COLADO, SUMINISTRO Y COLOCACIÓN DE POSTE, MATERIALES, MANO DE OBRA, EQUIPO Y HERRAMIENTA NECESARIA.</t>
  </si>
  <si>
    <t xml:space="preserve">         SUMINISTRO Y COLOCACIÓN DE LETREROS SR-XX (RESTRICTIVOS PERMISIVOS) DE 61 X 61 CM POR LADO DE ACUERDO A ESPECIFICACIONES DE LA SCT.; INCLUYE: TRAZO, LIMPIEZA, EXCAVACIÓN, COLADO, SUMINISTRO Y COLOCACIÓN DE POSTE, MATERIALES, MANO DE OBRA, EQUIPO Y HERRAMIENTA NECESARIA.</t>
  </si>
  <si>
    <t>PVMT-SÑL14</t>
  </si>
  <si>
    <t>PVMT-SÑL15</t>
  </si>
  <si>
    <t xml:space="preserve">         SUMINISTRO Y COLOCACIÓN DE BOYA METÁLICA FABRICADA EN LAMINA CAL. 11 DE 21 CMS DE LARGO X 6.05 CMS DE ALTO, COLOR AMARILLA CON DOS ESPACIOS PARA COLOCAR REFLEJANTE. INCLUYE: MATERIALES, MANO DE OBRA, EQUIPO Y HERRAMIENTA.</t>
  </si>
  <si>
    <t xml:space="preserve">         SUMINISTRO Y COLOCACIÓN DE BOLARDO DE CONCRETO HECHO EN OBRA F'C 200 KG/CM2, SECCIÓN DE 6" DE DIÁMETRO CON ALTURA DE 80 CM Y ANCLAJE DE 25 CM DE PROFUNDIDAD. INCLUYE: ARMADO Y HABILITADO EN SITIO CON 4 VARILLAS CORRUGADA DE 3/8" Y ESTRIBOS #2 @ 15 CM CON RECUBRIMIENTO LIBRE DE 2.5 CM, CIMBRA DE TUBO DE PVC, PINTURA VINÍLICA COLOR BLANCO/AMARILLO, DEMOLICIÓN DEL CONCRETO, PREPARACIÓN DEL SITIO, EXCAVACIÓN, RELLENO CON CONCRETO, MATERIALES, MANO DE OBRA, EQUIPO Y HERRAMIENTA.</t>
  </si>
  <si>
    <t xml:space="preserve">   LANDSCAPE</t>
  </si>
  <si>
    <t>PVMT-LN01</t>
  </si>
  <si>
    <t>PVMT-LN02</t>
  </si>
  <si>
    <t>PVMT-LN03</t>
  </si>
  <si>
    <t>PVMT-LN04</t>
  </si>
  <si>
    <t>PVMT-LN05</t>
  </si>
  <si>
    <t>PVMT-LN06</t>
  </si>
  <si>
    <t>PVMT-LN07</t>
  </si>
  <si>
    <t>PVMT-LN08</t>
  </si>
  <si>
    <t>PVMT-LN09</t>
  </si>
  <si>
    <t>PVMT-LN10</t>
  </si>
  <si>
    <t xml:space="preserve">         SUMINISTRO Y COLOCACIÓN DE ÁRBOL NEEM DE 3.00 A 4.00 MTS. DE ALTURA. INCLUYE: EXCAVACIÓN, MAQUINARIA PARA MANIOBRAS, CARGA, ACARREO, RIEGO, CONTROL PLAGA, LIMPIEZA, MANTENIMIENTO POR 30 DÍAS POSTERIORES A LA FECHA DE RECEPCIÓN Y/O PLANTACIÓN, MATERIALES, MANO DE OBRA, HERRAMIENTA, EQUIPO Y SEMBRADO DE ÁRBOL CON MATERIAL DEL LUGAR. NOTA: SOLO SERÁ LA REPOSICIÓN EN CASO DE MUERTE (SI ES DURANTE EL PLAZO DE EJECUCIÓN DE LA OBRA).</t>
  </si>
  <si>
    <t xml:space="preserve">         SUMINISTRO Y COLOCACIÓN DE PENNISETUM COLA DE ZORRO. INCLUYE: EXCAVACIÓN, MAQUINARIA PARA MANIOBRAS, CARGA, ACARREO, RIEGO, CONTROL PLAGA, LIMPIEZA, MANTENIMIENTO POR 30 DÍAS POSTERIORES A LA FECHA DE RECEPCIÓN Y/O PLANTACIÓN, MATERIALES, MANO DE OBRA, HERRAMIENTA, EQUIPO Y SEMBRADO DE ÁRBOL CON MATERIAL DEL LUGAR. NOTA: SOLO SERÁ LA REPOSICIÓN EN CASO DE MUERTE (SI ES DURANTE EL PLAZO DE EJECUCIÓN DE LA OBRA).</t>
  </si>
  <si>
    <t xml:space="preserve">         SUMINISTRO Y COLOCACIÓN DE PAPIRO. INCLUYE: EXCAVACIÓN, MAQUINARIA PARA MANIOBRAS, CARGA, ACARREO, RIEGO, CONTROL PLAGA, LIMPIEZA, MANTENIMIENTO POR 30 DÍAS POSTERIORES A LA FECHA DE RECEPCIÓN Y/O PLANTACIÓN, MATERIALES, MANO DE OBRA, HERRAMIENTA, EQUIPO Y SEMBRADO DE ÁRBOL CON MATERIAL DEL LUGAR. NOTA: SOLO SERÁ LA REPOSICIÓN EN CASO DE MUERTE (SI ES DURANTE EL PLAZO DE EJECUCIÓN DE LA OBRA).</t>
  </si>
  <si>
    <t xml:space="preserve">         SUMINISTRO Y COLOCACIÓN DE CACTUS ORGANOS GRANDES. INCLUYE: EXCAVACIÓN, MAQUINARIA PARA MANIOBRAS, CARGA, ACARREO, RIEGO, CONTROL PLAGA, LIMPIEZA, MANTENIMIENTO POR 30 DÍAS POSTERIORES A LA FECHA DE RECEPCIÓN Y/O PLANTACIÓN, MATERIALES, MANO DE OBRA, HERRAMIENTA, EQUIPO Y SEMBRADO DE ÁRBOL CON MATERIAL DEL LUGAR. NOTA: SOLO SERÁ LA REPOSICIÓN EN CASO DE MUERTE (SI ES DURANTE EL PLAZO DE EJECUCIÓN DE LA OBRA).</t>
  </si>
  <si>
    <t xml:space="preserve">         SUMINISTRO Y COLOCACIÓN DE PLUMERÍA RUBRA O FLOR DE MAYO DE 1.80 A 2.00 MTS. DE ALTURA. INCLUYE: EXCAVACIÓN, MAQUINARIA PARA MANIOBRAS, CARGA, ACARREO, RIEGO, CONTROL PLAGA, LIMPIEZA, MANTENIMIENTO POR 30 DÍAS POSTERIORES A LA FECHA DE RECEPCIÓN Y/O PLANTACIÓN, MATERIALES, MANO DE OBRA, HERRAMIENTA, EQUIPO Y SEMBRADO DE ÁRBOL CON MATERIAL DEL LUGAR. NOTA: SOLO SERÁ LA REPOSICIÓN EN CASO DE MUERTE (SI ES DURANTE EL PLAZO DE EJECUCIÓN DE LA OBRA).</t>
  </si>
  <si>
    <t xml:space="preserve">         SUMINISTRO Y COLOCACIÓN DE PENNISETUM RUBRA. INCLUYE: EXCAVACIÓN, MAQUINARIA PARA MANIOBRAS, CARGA, ACARREO, RIEGO, CONTROL PLAGA, LIMPIEZA, MANTENIMIENTO POR 30 DÍAS POSTERIORES A LA FECHA DE RECEPCIÓN Y/O PLANTACIÓN, MATERIALES, MANO DE OBRA, HERRAMIENTA, EQUIPO Y SEMBRADO DE ÁRBOL CON MATERIAL DEL LUGAR. NOTA: SOLO SERÁ LA REPOSICIÓN EN CASO DE MUERTE (SI ES DURANTE EL PLAZO DE EJECUCIÓN DE LA OBRA).</t>
  </si>
  <si>
    <t xml:space="preserve">         SUMINISTRO Y COLOCACIÓN TUBO DE 3" (PVC) PARA RIEGO DE ARBUSTOS, PALMAS Y ÁRBOLES CON UNA ALTURA MAX. DE 1.50 MTS. INCLUYE: GRAVA BOLEADA, RELLENO DE TIERRA PRODUCTO DE OBRA PARA COMPACTACIÓN ALREDEDOR DEL MISMO, AGUA, MATERIALES, MANO DE OBRA, EQUIPO Y HERRAMIENTA.</t>
  </si>
  <si>
    <t>ALM-ALB03</t>
  </si>
  <si>
    <t xml:space="preserve">         MURETE DE MEDICIÓN A BASE DE BLOCK Y CONCRETO ARMADO, DE 1X2X.60 MTS., ACABADO APLANADO RUSTICO Y PINTURA VINILICA COLOR BLANCO, CON PUERTA METÁLICA CON CERROJO, INCLUYE: SUMINISTRO Y ACARREO DE MATERIALES, PREPARACIÓN, RELLENO Y COMPACTADO EN ÁREA DE CIMENTACIÓN, FABRICACIÓN DE MORTERO Y CONCRETO, CIMBRADO, COLADO Y DESCIMBRADO, LIMPIEZA DEL ÁREA DE TRABAJO Y SEÑALAMIENTO PARA PROTECCIÓN DE OBRA NECESARIA.</t>
  </si>
  <si>
    <t>ALM-INT04</t>
  </si>
  <si>
    <t>ALM-INT05</t>
  </si>
  <si>
    <t xml:space="preserve">         SUMINISTRO Y COLOCACIÓN DE SISTEMAS DE MEDICIÓN 220V, 100AMPS. 2 FASES, 3 HILOS, INCLUYE CABLEADO,MEDICIÓN MONOFÁSICA 110/220V DE 100 AMPERES, TUBO DE RETENIDA, HUB, MUFA, SISTEMA DE TIERRAS,INTERRUPTOR TERMOMAGNÉTICO DE 2X20AMP Y CONEXIÓN.</t>
  </si>
  <si>
    <t xml:space="preserve">         SUMINISTRO Y COLOCACIÓN DE SISTEMA DE CONTROL DE ALUMBRADO AUTOMÁTICO, 2 FASES, 40 AMP. OPERADO CON FOTOCELDA, PROTECCIÓN NR3, INCLUYE: INSTALACIÓN DE CONTACTOS, INTERRUPTORES Y CONEXIONES.</t>
  </si>
  <si>
    <t>PARABUS</t>
  </si>
  <si>
    <t>M3-KM</t>
  </si>
  <si>
    <t>OBR-PBS01</t>
  </si>
  <si>
    <t>OBR-PBS02</t>
  </si>
  <si>
    <t>OBR-PBS03</t>
  </si>
  <si>
    <t>OBR-PBS04</t>
  </si>
  <si>
    <t>OBR-PBS05</t>
  </si>
  <si>
    <t>OBR-PBS06</t>
  </si>
  <si>
    <t>OBR-PBS07</t>
  </si>
  <si>
    <t>OBR-PBS08</t>
  </si>
  <si>
    <t xml:space="preserve">         TRAZO Y NIVELACIÓN DE ÁREA A UTILIZAR PARA LA COLOCACIÓN DE LAS PARADAS DE AUTOBUS. AL AMPARO DE ESTE CONCEPTO EL CONTRATISTA DE ACUERDO A LOS PLANOS DE PROYECTO QUE LE SEAN SUMINISTRADOS, HARÁ EL TRAZO Y NIVELACIÓN CON EQUIPO DE TOPOGRAFÍA DE LOS EJES, LIMITES Y DETALLES CONSTRUCTIVOS DE LOS TRABAJOS. DEBERÁ COLOCAR REFERENCIAS FIJAS, FUERA DE LAS ÁREAS DE LOS TRABAJOS PARA ASEGURAR LOS ALINEAMIENTOS Y NIVELES. SE MEDIRÁ EN METROS CUADRADOS CON APROXIMACIÓN DE DOS DECIMALES ABARCARÁ LAS SUPERFICIES DE CONSTRUCCIÓN ÚNICAMENTE.</t>
  </si>
  <si>
    <t xml:space="preserve">         EXCAVACIÓN POR MEDIOS MECÁNICOS, EN CEPAS Y ZANJAS, EN TERRENO CON CLASIFICACIÓN II Y PROFUNDIDAD EN PRESENCIA DE AGUA O EN SECO, RETIRO DEL MATERIAL HASTA 4 MTS DE DISTANCIA HORIZONTAL, EL PRECIO UNITARIO INCLUYE: TRAZO Y NIVELACIÓN,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t>
  </si>
  <si>
    <t xml:space="preserve">         EXCAVACIÓN POR MEDIOS MANUALES, EN CEPAS Y ZANJAS, EN TERRENO CON CUALQUIER CLASIFICACIÓN Y PROFUNDIDAD EN PRESENCIA DE AGUA O EN SECO, RETIRO DEL MATERIAL HASTA 20 M DE DISTANCIA HORIZONTAL, EL PRECIO UNITARIO INCLUYE: TRAZO Y NIVELACIÓN, EQUIPO DE BOMBEO PARA ACHIQUE, OBRAS DE PROTECCIÓN DE TALUDES DE ZANJA, TRASPALEO, SEÑALAMIENTO PREVENTIVO, AFINE DE TALUDES Y FONDO DE ZANJA, LIMPIEZA, LA MANO DE OBRA, EQUIPO Y HERRAMIENTA NECESARIOS PARA LA CORRECTA EJECUCIÓN DE LOS TRABAJOS. </t>
  </si>
  <si>
    <t xml:space="preserve">         EXCAVACIÓN POR MEDIOS MECÁNICOS, EN CEPAS Y ZANJAS, EN TERRENO CON CLASIFICACIÓN III Y PROFUNDIDAD EN PRESENCIA DE AGUA O EN SECO, RETIRO DEL MATERIAL HASTA 20 M DE DISTANCIA HORIZONTAL, EL PRECIO UNITARIO INCLUYE: TRAZO Y NIVELACIÓN,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t>
  </si>
  <si>
    <t xml:space="preserve">         RELLENO COMPACTADO CON EQUIPO MECÁNICO MANUAL EN CAPAS DE 20 CM EN CEPA, CON MATERIAL 60% DE MATERIAL PRODUCTO DE LOS CORTES Y 40% DE BANCO DE LA ZONA, LIBRE DE BOLEO MAYOR DE 3", COMPACTADO AL 90% PROCTOR. INCLUYE: TRAZO Y NIVELACIÓN, MATERIAL, ACARREOS DENTRO DE LA OBRA, INCORPORACIÓN DE HUMEDAD, MANO DE OBRA, PRUEBAS DE COMPACTACIÓN, HERRAMIENTA Y EQUIPO NECESARIO.</t>
  </si>
  <si>
    <t xml:space="preserve">         CARGA Y ACARREO DE MATERIAL MIXTO PRODUCTO DE LAS EXCAVACIONES, DEMOLICIONES Y ESCOMBRO PRIMER KILÓMETRO. SE CUANTIFICARÁ Y MEDIRÁ DE ACUERDO A LOS VOLÚMENES DE PROYECTO, EL CONTRATISTA DEBERÁ INCLUIR EN SUS ANÁLISIS DE PRECIOS UNITARIOS EL ABUNDAMIENTO. LA UNIDAD DE MEDIDA ES EL M3.</t>
  </si>
  <si>
    <t xml:space="preserve">   PRELIMINARES Y TERRACERÍAS</t>
  </si>
  <si>
    <t>OBR-PBS09</t>
  </si>
  <si>
    <t>OBR-PBS10</t>
  </si>
  <si>
    <t>OBR-PBS11</t>
  </si>
  <si>
    <t>OBR-PBS12</t>
  </si>
  <si>
    <t>OBR-PBS13</t>
  </si>
  <si>
    <t>OBR-PBS14</t>
  </si>
  <si>
    <t>OBR-PBS15</t>
  </si>
  <si>
    <t xml:space="preserve">         PLANTILLA DE CONCRETO F'C= 100 KG/CM2 DE 5 CM. DE ESPESOR, INCLUYE: TRAZO Y NIVELACIÓN, CONCRETO HECHO EN OBRA, MATERIALES, MANO DE OBRA, EQUIPO Y HERRAMIENTA.</t>
  </si>
  <si>
    <t xml:space="preserve">         BASE PARA SOPORTE DE ESTRUCTURA METALICA DE PARABUS TIPO BS-01 DE 60X60 CM CON UNA ALTURA DE 60 CM, COLADO CON CONCRETO FC=200 KG/CM2 HECHO EN OBRA, CON ACERO DE REFUERZO ARMADO DE 6 VAR. VERTICALES DEL #3 Y EST. DEL #3 @ 0.20 MTS. INCLUYE: TRAZO, NIVELACIÓN, SUMINISTRO Y HABILITADO DEL ACERO DE REFUERZO, PLÁSTICO NEGRO EN PAREDES, CIMBRADO, DESCIMBRADO, VERTIDO, VIBRADO Y CURADO DEL CONCRETO, DESMOLDANTE, SELLADOR, MATERIALES, MANO DE OBRA, EQUIPO Y HERRAMIENTA.</t>
  </si>
  <si>
    <t xml:space="preserve">         BASE PARA SOPORTE DE ESTRUCTURA METALICA DE PARABUS TIPO BS-02 DE 90X60 CM CON UNA ALTURA DE 60 CM, COLADO CON CONCRETO FC=200 KG/CM2 HECHO EN OBRA, CON ACERO DE REFUERZO ARMADO DE 8 VAR. VERTICALES DEL #3 Y EST. DEL #3 @ 0.20 MTS. INCLUYE: TRAZO, NIVELACIÓN, SUMINISTRO Y HABILITADO DEL ACERO DE REFUERZO, PLÁSTICO NEGRO EN PAREDES, CIMBRADO, DESCIMBRADO, VERTIDO, VIBRADO Y CURADO DEL CONCRETO, DESMOLDANTE, SELLADOR, MATERIALES, MANO DE OBRA, EQUIPO Y HERRAMIENTA.</t>
  </si>
  <si>
    <t xml:space="preserve">         SUMINISTRO Y COLOCACIÓN DE 4 TAQUETES DE EXPANSIÓN DE 3/8" X 3 3/4" (95 MM), MCA. HILTI O SIMILAR SOBRE BASE. INCLUYE: TRAZO, BARRENO, MANO DE OBRA, EQUIPO Y HERRAMIENTA.</t>
  </si>
  <si>
    <t xml:space="preserve">         SUMINISTRO Y COLOCACIÓN DE 4 TAQUETES DE EXPANSIÓN DE 3/8" X 7" (178 MM), MCA. HILTI O SIMILAR SOBRE BASE. INCLUYE: TRAZO, BARRENO, MANO DE OBRA, EQUIPO Y HERRAMIENTA.</t>
  </si>
  <si>
    <t xml:space="preserve">         COLOCACIÓN DE PLACA EXISTENTE DE ANCLAJE DE ACERO DE 0.30 X 0.30 MTS. DE ESPESOR (DE ACUERDO A COMPRA PREVIA DE PARABUS), ANCLADA A LA BASE DE CONCRETO, ACABADO CON PINTURA ANTICORROSIVA, INCLUYE: SUMINISTRO DE MATERIALES, ACARREOS, CORTE, BARRENOS, FIJACIÓN, LIMPIEZA, MANO DE OBRA, EQUIPO Y HERRAMIENTA.</t>
  </si>
  <si>
    <t xml:space="preserve">         COLOCACIÓN DE ESTRUCTURA DE PARABUS (DE ACUERDO A COMPRA PREVIA DE PARABUS), ANCLADA A LA PLACA PREVIAMENTE SOLDADA, ACABADO CON PINTURA ANTICORROSIVA, INCLUYE: SUMINISTRO DE MATERIALES, ACARREOS, CORTE, BARRENOS, FIJACIÓN, LIMPIEZA, MANO DE OBRA, EQUIPO Y HERRAMIENTA.</t>
  </si>
  <si>
    <t xml:space="preserve">   MOBILIARIO</t>
  </si>
  <si>
    <t>OBR-PBS16</t>
  </si>
  <si>
    <t>OBR-PBS17</t>
  </si>
  <si>
    <t>OBR-PBS18</t>
  </si>
  <si>
    <t>OBR-PBS19</t>
  </si>
  <si>
    <t>OBR-PBS20</t>
  </si>
  <si>
    <t xml:space="preserve">         SUMINISTRO Y APLICACIÓN DE PINTURA EN PARADAS DE AUTOBUS (RODAMIENTO). INCLUYE: PINTURA REFLECTIVA PARA TRÁFICO Y MICROESFERA EN RAYA CENTRAL Y/O LATERAL SEPARADORA CONTINUA Y DISCONTINUA DE 10 CM DE ANCHO EN COLOR AMARILLO Y/O BLANCO Y PINTURA EN COLOR AZUL S.M.A. SEGÚN LA NORMATIVIDAD VIGENTE (N.T.C. DEL REGLAMENTO DE CONSTRUCCIONES PARA EL ESTADO DE B.C. SUR), LIMPIEZA Y PREPARACIÓN DE LA SUPERFICIE, TRAZOS NECESARIOS, MATERIALES, MANO DE OBRA, HERRAMIENTA NECESARIA. (SEGÚN DETALLE EN PLANO)</t>
  </si>
  <si>
    <t xml:space="preserve">         SUMINISTRO Y APLICACIÓN DE PINTURA EN PARABUS (BANQUETA). INCLUYE: PINTURA REFLECTIVA PARA TRÁFICO Y MICROESFERA EN RAYA CENTRAL Y/O LATERAL SEPARADORA CONTINUA Y DISCONTINUA DE 10 CM DE ANCHO EN COLOR AMARILLO Y/O BLANCO. SEGÚN LA NORMATIVIDAD VIGENTE (N.T.C. DEL REGLAMENTO DE CONSTRUCCIONES PARA EL ESTADO DE B.C. SUR), LIMPIEZA Y PREPARACIÓN DE LA SUPERFICIE, TRAZOS NECESARIOS, MATERIALES, MANO DE OBRA, HERRAMIENTA NECESARIA. (SEGÚN DETALLE EN PLANO)ABADO PINTURA ESMALTE DEL COLOR QUE INDIQUE SUPERVISIÓN.</t>
  </si>
  <si>
    <t xml:space="preserve">         SUMINISTRO DE PARABUS 002 (COLOR GRIS OBSCURO DE 4.20 MTS, SIN CRISTAL Y CON 2-3 ASIENTOS), MOD. BKT-PA-002/420/GRO. INCLUYE: ÚNICAMENTE SUMINISTRO.</t>
  </si>
  <si>
    <t xml:space="preserve">         SUMINISTRO DE PARABUS 002 (COLOR GRIS OBSCURO DE 2.80 MTS, SIN CRISTAL Y CON 2-3 ASIENTOS), MOD. BKT-PA-002/280/GRO. INCLUYE: ÚNICAMENTE SUMINISTRO.</t>
  </si>
  <si>
    <t xml:space="preserve">         INSTALACIÓN POR PARTE DE LA EMPRESA SOBRE BASES EXISTENTES. INCLUYE: SERVICIO DE BKT MOBILIARIO URBANO.</t>
  </si>
  <si>
    <t>IHDR-TB17</t>
  </si>
  <si>
    <t>IHDR-TB18</t>
  </si>
  <si>
    <t xml:space="preserve">         SUMINISTRO E INSTALACIÓN DE TAPON DE Pvc. 3" DE DIAMETRO. INCLUYE: MANIOBRAS, INSTALACIÓN, LIMPIEZA, PRUEBA HIDRÁULICA, MANO DE OBRA Y HERRAMIENTA.</t>
  </si>
  <si>
    <t xml:space="preserve">         SUMINISTRO E INSTALACIÓN DE TEE DE PVC DE 3" x 3" DE DIAMETRO. INCLUYE: MANIOBRAS, INSTALACIÓN, LIMPIEZA, PRUEBA HIDRÁULICA, MANO DE OBRA Y HERRAMIENTA.</t>
  </si>
  <si>
    <t xml:space="preserve">         SUMINISTRO E INSTALACIÓN DE COPLE DE REPARACIÓN DE PVC. 3" DE DIAMETRO. INCLUYE: MANIOBRAS, INSTALACIÓN, LIMPIEZA, PRUEBA HIDRÁULICA, MANO DE OBRA Y HERRAMIENTA.</t>
  </si>
  <si>
    <t xml:space="preserve">         SUMINISTRO E INSTALACIÓN DE CODO DE PVC. 22° 30' X 3" DE DIAMETRO. INCLUYE: MANIOBRAS, INSTALACIÓN, LIMPIEZA, PRUEBA HIDRÁULICA, MANO DE OBRA Y HERRAMIENTA.</t>
  </si>
  <si>
    <t xml:space="preserve">         SUMINISTRO E INSTALACIÓN DE CODO DE PVC. 11° 15' X 3" DE DIAMETRO. INCLUYE: MANIOBRAS, INSTALACIÓN, LIMPIEZA, PRUEBA HIDRÁULICA, MANO DE OBRA Y HERRAMIENTA.</t>
  </si>
  <si>
    <t xml:space="preserve">         SUMINISTRO Y COLOCACIÓN DE TAPON CAMPANA DE P.V.C. TIPO ANGER 32.5 DE 3" DE DIAMETRO; INCLUYE: SUMINISTRO, EMPAQUES DE NEOPRENO, TORNILLOS, HERRAMIENTA, MANO DE OBRA,  EQUIPO Y PRUEBA HIDROSTÁTICA.</t>
  </si>
  <si>
    <t xml:space="preserve">         DEMOLICIÓN DE CAJA DE VÁLVULAS EXISTENTES DE PROFUNDIDAD VARIABLE EN INTERIOR, INCLUYE: CARGA Y ACARREO DENTRO DE LA OBRA, MANO DE OBRA, HERRAMIENTA Y RETIRO DE MATERIAL PRODUCTO DE DEMOLICIÓN.</t>
  </si>
  <si>
    <r>
      <t xml:space="preserve">         TOMA DE AGUA POTABLE DE 3"x1/2" CON TUBO KITEC DE 1/2" DE DIAMETRO. INCLUYE: ABRAZADERA DE PVC TIPO-II. C/VÁLVULA DE INSER.Y SACABOCADO INTEGRADO FLOTAP DE 3"x3/4", REDUCCIÓN DE 3/4" A 1/2", INSERTOS Y CONECTORES PARA KITEC, TUBO KITEC DE 1/2" DE DIAM. VÁLVULA DE ÁNGULO TIPO BOLA, VÁLVULA MUNICIPAL DE BLOQUEO SENCILLO, CAJA PARA LLAVE DE BANQUETA TIPO BOTA LARGA FO.FO, SOBRE PLANTILLA DE MORTERO DE CEMENTO-ARENA 1:3 DE 6 CMS. DE ESPESOR, PREVIO TRAZO, NIVELADO Y COMPACTACIÓN DEL TERRENO NATURAL. MATERIALES, MANO DE OBRA Y HERRAMIENTA. PARA RED DE AGUA POTABLE DE PVC HIDRÁULICO DE 3" ( 76 MM) DE DIAMETRO. SONDEOS PARA LOCALIZACIÓN DE LA TOMA, DEMOLICIONES NECESARIAS PARA SU INSTALACIÓN, REPARACIÓN PROVISIONAL DE TOMA DOMICILIARIA; INTERCONEXIONES EN TUBO DE COBRE, MANGUERA HIDRÁULICA Y/O P.V.C. HIDRÁULICO CED. 40 SEGÚN SEA EL CASO. </t>
    </r>
    <r>
      <rPr>
        <b/>
        <sz val="10"/>
        <rFont val="Arial"/>
        <family val="2"/>
      </rPr>
      <t>(LONGITUD HASTA 4.00 MTS).</t>
    </r>
  </si>
  <si>
    <r>
      <t xml:space="preserve">         TOMA DE AGUA POTABLE DE 3"x1/2" CON TUBO KITEC DE 1/2" DE DIAMETRO. INCLUYE: ABRAZADERA DE PVC TIPO-II. C/VÁLVULA DE INSER.Y SACABOCADO INTEGRADO FLOTAP DE 3"x3/4", REDUCCIÓN DE 3/4" A 1/2", INSERTOS Y CONECTORES PARA KITEC, TUBO KITEC DE 1/2" DE DIAM. VÁLVULA DE ÁNGULO TIPO BOLA, VÁLVULA MUNICIPAL DE BLOQUEO SENCILLO, CAJA PARA LLAVE DE BANQUETA TIPO BOTA LARGA FO.FO, SOBRE PLANTILLA DE MORTERO DE CEMENTO-ARENA 1:3 DE 6 CMS. DE ESPESOR, PREVIO TRAZO, NIVELADO Y COMPACTACIÓN DEL TERRENO NATURAL. MATERIALES, MANO DE OBRA Y HERRAMIENTA. PARA RED DE AGUA POTABLE DE PVC HIDRÁULICO DE 3" ( 76 MM) DE DIAMETRO. SONDEOS PARA LOCALIZACIÓN DE LA TOMA, DEMOLICIONES NECESARIAS PARA SU INSTALACIÓN, REPARACIÓN PROVISIONAL DE TOMA DOMICILIARIA; INTERCONEXIONES EN TUBO DE COBRE, MANGUERA HIDRÁULICA Y/O P.V.C. HIDRÁULICO CED. 40 SEGÚN SEA EL CASO. </t>
    </r>
    <r>
      <rPr>
        <b/>
        <sz val="10"/>
        <rFont val="Arial"/>
        <family val="2"/>
      </rPr>
      <t>(LONGITUD HASTA 6.00 MTS).</t>
    </r>
  </si>
  <si>
    <r>
      <t xml:space="preserve">         TOMA DE AGUA POTABLE DE 3"x1/2" CON TUBO KITEC DE 1/2" DE DIAMETRO. INCLUYE: ABRAZADERA DE PVC TIPO-II. C/VÁLVULA DE INSER.Y SACABOCADO INTEGRADO FLOTAP DE 3"x3/4", REDUCCIÓN DE 3/4" A 1/2", INSERTOS Y CONECTORES PARA KITEC, TUBO KITEC DE 1/2" DE DIAM. VÁLVULA DE ÁNGULO TIPO BOLA, VÁLVULA MUNICIPAL DE BLOQUEO SENCILLO, CAJA PARA LLAVE DE BANQUETA LARGA FO.FO, SOBRE PLANTILLA DE MORTERO DE CEMENTO-ARENA 1:3 DE 6 CMS. DE ESPESOR, PREVIO TRAZO, NIVELADO Y COMPACTACIÓN DEL TERRENO NATURAL. MATERIALES, MANO DE OBRA Y HERRAMIENTA. PARA RED DE AGUA POTABLE DE PVC HIDRÁULICO DE 3" ( 76 MM) DE DIAMETRO. SONDEOS PARA LOCALIZACIÓN DE LA TOMA, DEMOLICIONES NECESARIAS PARA SU INSTALACIÓN, REPARACIÓN PROVISIONAL DE TOMA DOMICILIARIA; INTERCONEXIONES EN TUBO DE COBRE, MANGUERA HIDRÁULICA Y/O P.V.C. HIDRÁULICO CED. 40 SEGÚN SEA EL CASO.</t>
    </r>
    <r>
      <rPr>
        <b/>
        <sz val="10"/>
        <rFont val="Arial"/>
        <family val="2"/>
      </rPr>
      <t xml:space="preserve"> (LONGITUD HASTA 8.00 MTS).</t>
    </r>
  </si>
  <si>
    <t xml:space="preserve">         RIEGO DE IMPREGNACIÓN, DESPUÉS QUE ESTÉ SUFICIENTEMENTE SECA LA CAPA SUPERFICIAL DE SUB-BASE COMPACTADA DE ACUERDO A LAS ESPECIFICACIONES DE PROYECTO, DEBERÁ ESTAR LIBRE DE POLVO POR LO QUE SE HARÁ UN BARRIDO Y POSTERIORMENTE SE APLICARÁ EN TODO EL ANCHO DE LA CORONA Y TALUDES DEL MATERIAL QUE FORME DICHA CAPA UN RIEGO DE IMPREGNACIÓN CON EMULSIÓN ASFÁLTICA CATIONICA DE ROMPIMIENTO LENTO O SUPER ESTABLE, A RAZÓN DE 1.5 LITROS POR METRO CUADRADO, APLICADO EN CALIENTE CON PETROLIZADORA MECÁNICA.EL PROCESO CONSTRUCTIVO Y EL PRODUCTO ASFÁLTICO UTILIZADOS DEBERÁN CUMPLIR CON LA NORMA N·CTR·CAR·1·04·004/00 DE S. C. T. ADEMAS DEBERA CONSIDERAR POREO CON ARENA LIMPIA DE ARROYO.</t>
  </si>
  <si>
    <t xml:space="preserve">         SUMINISTRO Y COLOCACIÓN GRAVILLA (SELLO) PARA JARDINERAS, CAMELLONES, ARRIATES CON ARBUSTOS, PALMAS Y ÁRBOLES, CON UN ESPESOR NO MAYOR A 3 CM. INCLUYE: GRAVILLA, TIERRA VEGETAL APROX. 1 CM, AGUA, MATERIALES, MANO DE OBRA, EQUIPO Y HERRAMIENTA.</t>
  </si>
  <si>
    <t>PVMT-G05</t>
  </si>
  <si>
    <t xml:space="preserve">         SUMINISTRO Y COLOCACIÓN DE PALMA WHASINGTONIA DE 3.00 MTS. DE ALTURA. INCLUYE: EXCAVACIÓN, MAQUINARIA PARA MANIOBRAS, CARGA, ACARREO, RIEGO, CONTROL PLAGA, LIMPIEZA, MANTENIMIENTO POR 30 DÍAS POSTERIORES A LA FECHA DE RECEPCIÓN Y/O PLANTACIÓN, MATERIALES, MANO DE OBRA, HERRAMIENTA, EQUIPO Y SEMBRADO DE ÁRBOL CON MATERIAL DEL LUGAR. NOTA: SOLO SERÁ LA REPOSICIÓN EN CASO DE MUERTE (SI ES DURANTE EL PLAZO DE EJECUCIÓN DE LA OBRA).</t>
  </si>
  <si>
    <t>PVMT-PR13</t>
  </si>
  <si>
    <t>VIAJE</t>
  </si>
  <si>
    <t xml:space="preserve">         RETIRO CON MAQUINARIA DE PIEDRA EXISTENTE EN SITIO. INCLUYE: MAQUINARIA PESADA PARA MANIOBRAS DE CARGA Y ACARREO FUERA DE LA OBRA, MANO DE OBRA, EQUIPO DE SEGURIDAD, EQUIPO Y HERRAMIENTA.</t>
  </si>
  <si>
    <t>PVMT-PV05</t>
  </si>
  <si>
    <t xml:space="preserve">         CORTE Y RENIVELACIÓN DE REGISTROS SANITARIOS. INCLUYE: CORTAR Y ELEVAR LOS MUROS HASTA EL NIVEL ADECUADO PARA RECIBIR EL MARCO Y TAPA, COLOCACIÓN DEL MARCO Y TAPA, CON LOS NIVELES Y PENDIENTE DE LA BANQUETA. COMPACTACIÓN DEL TERRENO NATURAL EN CAPAS DE 20 CM, CON INCORPORACIÓN DEL AGUA NECESARIA, ( NO INCLUYE MARCO Y TAPA, SERÁN COLOCADOS LOS EXISTENTES). SE MEDIRA EN PIEZAS TERMINADAS.</t>
  </si>
  <si>
    <t>PVMT-G06</t>
  </si>
  <si>
    <t>PVMT-BQ04</t>
  </si>
  <si>
    <t>PVMT-BQ05</t>
  </si>
  <si>
    <r>
      <t xml:space="preserve">         CONSTRUCCIÓN DE </t>
    </r>
    <r>
      <rPr>
        <b/>
        <sz val="10"/>
        <rFont val="Arial"/>
        <family val="2"/>
      </rPr>
      <t>ESCALÓN 5 CM DE ESPESOR</t>
    </r>
    <r>
      <rPr>
        <sz val="10"/>
        <rFont val="Arial"/>
        <family val="2"/>
      </rPr>
      <t xml:space="preserve"> CON CONCRETO F'C=150 KG/CM2 HECHO EN OBRA, </t>
    </r>
    <r>
      <rPr>
        <b/>
        <sz val="10"/>
        <rFont val="Arial"/>
        <family val="2"/>
      </rPr>
      <t>CON HUELLA DE 1.55 MTS CON 0.16 MTS DE ALTO</t>
    </r>
    <r>
      <rPr>
        <sz val="10"/>
        <rFont val="Arial"/>
        <family val="2"/>
      </rPr>
      <t>, ARMADO CON MALLA ELECTROSOLDADA 6X6X10/10, ACABADO ESCOBILLADO. INCLUYE: MATERIALES, ACARREOS, CIMBRADO Y DESCIMBRADO, REVOLVEDORA, COLADO, VIBRADO Y CURADO, MANO DE OBRA, EQUIPO Y HERRAMIENTA.</t>
    </r>
  </si>
  <si>
    <r>
      <t xml:space="preserve">         CONSTRUCCIÓN DE </t>
    </r>
    <r>
      <rPr>
        <b/>
        <sz val="10"/>
        <rFont val="Arial"/>
        <family val="2"/>
      </rPr>
      <t xml:space="preserve">ESCALÓN 5 CM DE ESPESOR </t>
    </r>
    <r>
      <rPr>
        <sz val="10"/>
        <rFont val="Arial"/>
        <family val="2"/>
      </rPr>
      <t>CON CONCRETO F'C=150 KG/CM2 HECHO EN OBRA, C</t>
    </r>
    <r>
      <rPr>
        <b/>
        <sz val="10"/>
        <rFont val="Arial"/>
        <family val="2"/>
      </rPr>
      <t>ON HUELLA DE 0.30 MTS CON 0.17 MTS DE ALTO</t>
    </r>
    <r>
      <rPr>
        <sz val="10"/>
        <rFont val="Arial"/>
        <family val="2"/>
      </rPr>
      <t>, ARMADO CON MALLA ELECTROSOLDADA 6X6X10/10, ACABADO ESCOBILLADO. INCLUYE: MATERIALES, ACARREOS, CIMBRADO Y DESCIMBRADO, REVOLVEDORA, COLADO, VIBRADO Y CURADO, MANO DE OBRA, EQUIPO Y HERRAMIENTA.</t>
    </r>
  </si>
  <si>
    <t>OBRAS DE PROTECCIÓN</t>
  </si>
  <si>
    <t xml:space="preserve">   MURO DE CONTENCIÓN MC-01</t>
  </si>
  <si>
    <t xml:space="preserve">   MURO DE CONTENCIÓN MC-02</t>
  </si>
  <si>
    <t xml:space="preserve">   DENTELLÓN DT-01 </t>
  </si>
  <si>
    <t>OBR-PRT01</t>
  </si>
  <si>
    <t>OBR-PRT02</t>
  </si>
  <si>
    <t>OBR-PRT03</t>
  </si>
  <si>
    <t>OBR-PRT04</t>
  </si>
  <si>
    <t>OBR-PRT05</t>
  </si>
  <si>
    <t>OBR-PRT06</t>
  </si>
  <si>
    <t>OBR-PRT07</t>
  </si>
  <si>
    <t>OBR-PRM01</t>
  </si>
  <si>
    <t>OBR-PRM02</t>
  </si>
  <si>
    <t>OBR-PRM03</t>
  </si>
  <si>
    <t>OBR-PRM04</t>
  </si>
  <si>
    <t>OBR-PRM05</t>
  </si>
  <si>
    <t>OBR-PRM06</t>
  </si>
  <si>
    <t>OBR-PRM07</t>
  </si>
  <si>
    <t>OBR-PRM09</t>
  </si>
  <si>
    <t xml:space="preserve">         AFINE, NIVELACIÓN Y COMPACTACIÓN MANUAL DEL FONDO DE LA EXCAVACIÓN DE CEPA Y ZANJAS CON BAILARINA, ADICIONADO CON AGUA Y COMPACTANDO AL 95% PROCTOR. INCLUYE: MATERIALES, PRUEBAS DE LABORATORIO SEGÚN NORMAS, MANO DE OBRA, EQUIPO Y HERRAMIENTA.</t>
  </si>
  <si>
    <t xml:space="preserve">         IMPERMEABILIZACIÓN EN ELEMENTOS DE CONCRETO A BASE DE UNA IMPREGNACIÓN DE HIDROPRIMER Y DOS CAPAS DE VAPORTITE 550 A RAZÓN DE 1 LT/M2 POR MANO ALTERNADAS CON UNA MALLA DE FESTERFLEX (SOLO EN PUNTOS CRÍTICOS). INCLUYE: PREPARACIÓN DE LA SUPERFICIE, MATERIALES, ACARREOS, ELEVACIÓN, DESPERDICIO, MANO DE OBRA, EQUIPO Y HERRAMIENTA.</t>
  </si>
  <si>
    <t xml:space="preserve">         PLANTILLA DE CONCRETO F'C= 100 KG/CM2 DE 5 CM. DE ESPESOR. INCLUYE: TRAZO Y NIVELACIÓN, CONCRETO HECHO EN OBRA, MATERIALES, MANO DE OBRA, EQUIPO Y HERRAMIENTA.</t>
  </si>
  <si>
    <t xml:space="preserve">         SUMINISTRO Y COLOCACIÓN DE JUNTA DE DILATACIÓN ENTRE EL CONCRETO VIEJO Y EL CONCRETO NUEVO, PARA EVITAR LAS FALLAS POR DILATACIÓN Y CONTRACCIÓN A BASE DE CARTÓN ASFALTADO DE 1/2" DE ESPESOR Y 60 CM DE ALTURA EN EL PERÍMETRO TOTAL. INCLUYE: LA FIJACIÓN CON CLAVO DE ACERO, CORTE DEL CARTÓN, DESPERDICIOS, ALINEACIÓN Y CUIDADO DURANTE EL COLADO, MATERIALES, MANO DE OBRA Y HERRAMIENTA.</t>
  </si>
  <si>
    <t xml:space="preserve">         ZAPATA CORRIDA TIPO ZC-01 DE 15X85 CM CON CONCRETO FC=250 KG/CM2 HECHO EN OBRA, ARMADO CON UNA PARRILLA INFERIOR CON ACERO DE REFUERZO VAR. TRANS.  DEL #3 @ 0.15 MTS. Y VAR. LONG. DEL #3 @ 0.20 MTS. INCLUYE: TRAZO, NIVELACIÓN, SUMINISTRO Y HABILITADO DEL ACERO DE REFUERZO, CIMBRADO, DESCIMBRADO, VERTIDO, VIBRADO Y CURADO DEL CONCRETO, DESMOLDANTE, SELLADOR, MATERIALES, CORTES, DESPERDICIOS, MANO DE OBRA, EQUIPO Y HERRAMIENTA.</t>
  </si>
  <si>
    <t xml:space="preserve">         MURO TIPO MC-01 DE CONCRETO DE 20 CM ESPESOR X 1.10 MTS DE ALTO, CON CONCRETO F'C 250 KG/CM, ACABADO APARENTE, CON DOS PARRILLAS ARMADO HORIZONTAL Y VERTICAL CON ACERO DE REFUERZO VAR. DEL #3 (3/8) @20 CM. INCLUYE: TRAZO, NIVELACIÓN, SUMINISTRO Y HABILITADO DEL ACERO DE REFUERZO, CIMBRADO, DESCIMBRADO, VERTIDO, VIBRADO Y CURADO DEL CONCRETO, DESMOLDANTE, SELLADOR, MATERIALES, CORTES, DESPERDICIOS, MANO DE OBRA, EQUIPO Y HERRAMIENTA.</t>
  </si>
  <si>
    <t xml:space="preserve">         ZAPATA CORRIDA TIPO ZC-02 DE 15X80 CM CON CONCRETO FC=250 KG/CM2 HECHO EN OBRA, ARMADO CON UNA PARRILLA INFERIOR CON ACERO DE REFUERZO VAR. TRANS.  DEL #3 @ 0.15 MTS. Y VAR. LONG. DEL #3 @ 0.20 MTS. INCLUYE: TRAZO, NIVELACIÓN, SUMINISTRO Y HABILITADO DEL ACERO DE REFUERZO, CIMBRADO, DESCIMBRADO, VERTIDO, VIBRADO Y CURADO DEL CONCRETO, DESMOLDANTE, SELLADOR, MATERIALES, CORTES, DESPERDICIOS, MANO DE OBRA, EQUIPO Y HERRAMIENTA.</t>
  </si>
  <si>
    <t xml:space="preserve">         MURO TIPO MC-02 DE CONCRETO DE 20 CM ESPESOR X 0.70 MTS DE ALTO, CON CONCRETO F'C 250 KG/CM, ACABADO APARENTE, CON DOS PARRILLAS ARMADO HORIZONTAL Y VERTICAL CON ACERO DE REFUERZO VAR. DEL #3 (3/8) @20 CM. INCLUYE: TRAZO, NIVELACIÓN, SUMINISTRO Y HABILITADO DEL ACERO DE REFUERZO, PLÁSTICO NEGRO, CIMBRADO, DESCIMBRADO, VERTIDO, VIBRADO Y CURADO DEL CONCRETO, DESMOLDANTE, SELLADOR, MATERIALES, CORTES, DESPERDICIOS, MANO DE OBRA, EQUIPO Y HERRAMIENTA.</t>
  </si>
  <si>
    <t xml:space="preserve">   CONCRETO LANZADO PARA ESTABILIZACIÓN DE TALUDES </t>
  </si>
  <si>
    <t>OBR-PRM08</t>
  </si>
  <si>
    <t>OBR-PTL01</t>
  </si>
  <si>
    <t>OBR-PTL02</t>
  </si>
  <si>
    <t>OBR-PTL03</t>
  </si>
  <si>
    <t xml:space="preserve">         SUMINISTRO Y LANZADO DE CONCRETO PREMEZCLADO F´C=200 KG/CM2 T.M.A. 10 MM, RESISTENCIA A 28 DÍAS, CON REVENIMIENTO 12 ± 5.0 CM PARA PROTECCIÓN DE TALUD (EN CAMELLÓN) CON UN ESPESOR HASTA DE 8 CM CON REFUERZO DE MALLA ELECTROSOLDADA 6X6/10-10, COLADO EN HORARIOS INDISTINTOS. INCLUYE: FABRICACIÓN, TRASLADO, PORCENTAJE POR MERMA Y DESPERDICIOS POR PRODUCCIÓN, TRASLADO Y COLOCACIÓN EN DESTINO FINAL, MATERIALES, MANO DE OBRA, EQUIPO Y HERRAMIENTA. NOTA: DEBERÁ CONSIDERAR LAS PRUEBAS DE LABORATORIO NECESARIAS.</t>
  </si>
  <si>
    <t xml:space="preserve">         SUMINISTRO Y LANZADO DE CONCRETO HECHO EN OBRA F´C=200 KG/CM2 T.M.A. 10 MM, RESISTENCIA A 28 DÍAS PARA PROTECCIÓN DE TALUD (EN CAMELLÓN) CON UN ESPESOR HASTA DE 8 CM CON REFUERZO DE MALLA ELECTROSOLDADA 6X6/10-10. INCLUYE: MATERIALES, ACARREOS, REVOLVEDORA, COLADO, VERTIDO Y VIBRADO, MANO DE OBRA, EQUIPO Y HERRAMIENTA.</t>
  </si>
  <si>
    <t xml:space="preserve">         SUMINISTRO Y LANZADO DE MORTERO 350 FLUIDO CON RESISTENCIA A 28 DÍAS, PARA PROTECCIÓN DE TALUD (EN CAMELLÓN) CON UN ESPESOR HASTA DE 8 CM CON REFUERZO DE MALLA ELECTROSOLDADA 6X6/10-10, COLADO EN HORARIOS INDISTINTOS. INCLUYE: EQUIPO PARA LANZADO, FABRICACIÓN, TRASLADO, PORCENTAJE POR MERMA Y DESPERDICIOS POR PRODUCCIÓN, TRASLADO Y COLOCACIÓN EN DESTINO FINAL, MATERIALES, MANO DE OBRA, EQUIPO DE SEGURIDAD, EQUIPO Y HERRAMIENTA. NOTA: DEBERÁ CONSIDERAR LAS PRUEBAS DE LABORATORIO NECESARIAS.</t>
  </si>
  <si>
    <t xml:space="preserve">         DENTELLÓN TIPO DT-01 DE CONCRETO HECHO EN OBRA F'C 250 KG/CM2 DE 0.20 MTS DE ANCHO X 0.80 MTS DE ALTO, ARMADO CON ACERO DE REFUERZO VAR. TRANS. # 3 @ 0.20 MTS Y 6 VAR. LONG. #3. INCLUYE: TRAZO, NIVELACIÓN, SUMINISTRO Y HABILITADO DEL ACERO DE REFUERZO, PLÁSTICO NEGRO, CIMBRADO, DESCIMBRADO, VERTIDO Y VIBRADO DEL CONCRETO, DESMOLDANTE, SELLADOR, MATERIALES, CORTES, DESPERDICIOS, MANO DE OBRA, EQUIPO Y HERRAMIENTA.</t>
  </si>
  <si>
    <t xml:space="preserve">         SUMINISTRO Y COLOCACIÓN DE BOUGAINVILLEA DE HASTA 1.00 MTS. DE ALTURA. INCLUYE: EXCAVACIÓN, MAQUINARIA PARA MANIOBRAS, CARGA, ACARREO, RIEGO, CONTROL PLAGA, LIMPIEZA, MANTENIMIENTO POR 30 DÍAS POSTERIORES A LA FECHA DE RECEPCIÓN Y/O PLANTACIÓN, MATERIALES, MANO DE OBRA, EQUIPO Y HERRAMIENTA. NOTA: SOLO SERÁ LA REPOSICIÓN EN CASO DE MUERTE (SI ES DURANTE EL PLAZO DE EJECUCIÓN DE LA OBRA).</t>
  </si>
  <si>
    <r>
      <t xml:space="preserve">         </t>
    </r>
    <r>
      <rPr>
        <b/>
        <sz val="10"/>
        <rFont val="Arial"/>
        <family val="2"/>
      </rPr>
      <t>SUMINISTRO Y COLOCACIÓN DE CONCRETO HIDRÁULICO PREMEZCLADO MR42 KG/CM2 DE FRAGUADO A 10 A 14 DÍAS</t>
    </r>
    <r>
      <rPr>
        <sz val="10"/>
        <rFont val="Arial"/>
        <family val="2"/>
      </rPr>
      <t xml:space="preserve">, AUTOCURABLE HIDRATIUM O SIMILAR, T.M.A. DE 1 1/2"". REV. DE 8 (± 2.0 CM.), MUESTREO EN OBRA, CEMENTO TIPO CPC40. SEGÚN NORMA NMX-C-414, AGREGADO GRUESO TRITURADO Y ARENA DE RIO. ELABORADO Y DOSIFICADO POR PESO EN PLANTA, EXTENDIDO EN LOSAS PARA </t>
    </r>
    <r>
      <rPr>
        <b/>
        <sz val="10"/>
        <rFont val="Arial"/>
        <family val="2"/>
      </rPr>
      <t>PAVIMENTACIÓN CON ESPESOR DE 15 CM</t>
    </r>
    <r>
      <rPr>
        <sz val="10"/>
        <rFont val="Arial"/>
        <family val="2"/>
      </rPr>
      <t>, TENDIDO Y NIVELADO CON RODILLO VIBRATORIO PARA CONCRETO (QUE EN GENERAL CUMPLA CON LO ESTABLECIDO EN LA CLÁUSULA E EQUIPO, DE LA NORMA N.CTR.CAR.1.04.009/06, LIBRO CTR CONSTRUCCIÓN, TEMA CAR CARRETERAS, PARTE 1 ACTIVIDADES DE OBRA, TITULO 04 PAVIMENTOS, CAPITULO 009 CARPETAS DE CONCRETO HIDRÁULICO, DE LA NORMATIVA PARA LA INFRAESTRUCTURA DEL TRANSPORTE DE LA SECRETARÍA DE COMUNICACIONES Y TRANSPORTES), RODILLOS VIBRATORIOS, SEGÚN SEA EL CASO, Y VIBRADO, AVIÓN CON CHECK ROD Y BULL FLOAT PARA UNA CORRECTA PLANICIDAD ACABADO CON PEINE METÁLICO DE CERDAS METÁLICAS ESPACIADOS @ 3/4" PARA DAR TEXTURA EN ACABADO RAYADO TRANSVERSAL, Y RAYADO LONGITUDINAL CON TELA DE YUTE; COLADO POR FRANJAS CON UNA RELACIÓN LARGO ANCHO NO MAYOR DE 1.25; PLÁSTICO CAL. 600 MICRAS DESPUÉS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MÍNIMA DE 15-25 MINUTOS ENTRE UNIDADES DE ACUERDO AL CICLO REQUERIDO (PARA EVITAR LA FORMACIÓN DE JUNTAS FRÍAS DEL CONCRETO), PASA JUNTAS DE VARILLA LISA DE 3/4" GRADO 60, DE 46 CM DE LARGO @ 30 CM, EN FORMA TRANSVERSAL Y COLOCADAS A CADA 3.50 M, (CON UN EXTREMO ENGRASADO,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SEGÚN PROYECTO, PARA PREVENIR AGRIETAMIENTOS POR TEMPERATURA, LIMPIEZA CON AIRE A PRESIÓN, Y RELLENO EN JUNTA CONSTRUCTIVA CON CINTILLA DE POLIETILENO DE 3/8" (BACKER ROD), Y SELLADOR AUTONIVELANTE A BASE DE POLIURETANO-ASFALTO TIPO SONOMERIC 1 Ó SIMILAR. EL SUMINISTRO DEL CONCRETO PREMEZCLADO SERÁ POR PARTE DEL CONTRATISTA CONFORME AL PROGRAMA DE OBRA PROGRAMA DE OBRA QUE ENVIÉ CON 48 HRS. (COLADOS DIURNOS). NOTA: EL LICITANTE DEBERÁ DE CONSIDERAR LAS PRUEBAS DE LABORATORIO RESPECTIVAS, EFECTUADAS POR UN LABORATORIO EXTERNO AL MISMO.</t>
    </r>
  </si>
  <si>
    <r>
      <t xml:space="preserve">         CONSTRUCCIÓN DE GUARNICIONES </t>
    </r>
    <r>
      <rPr>
        <b/>
        <sz val="10"/>
        <rFont val="Arial"/>
        <family val="2"/>
      </rPr>
      <t>PARA VIALIDAD DE CONCRETO SIMPLE DE SECCIÓN TRAPEZOIDAL DE 15X20X30 CM</t>
    </r>
    <r>
      <rPr>
        <sz val="10"/>
        <rFont val="Arial"/>
        <family val="2"/>
      </rPr>
      <t>, CON CONCRETO PREMEZCLADO CON UNA RESISTENCIA DE F´C= 200 KG/CM2. INCLUYE: TRAZO, NIVELACIÓN, EXCAVACIÓN Y AFINE DE ACUERDO A LOS PLANOS DEL PROYECTO, PREPARACIÓN DE TERRENO PARA CIMBRADO Y DESCIMBRADO, VERTIDO Y VIBRADO DE CONCRETO, CON ACABADO FINAL EN LA CORONA Y CARA EXPUESTA, REALIZACIÓN DE CORTES CON DISCO DE DIAMANTE Y JUNTAS DE DILATACIÓN CON CARTÓN ASFALTADO DE 3/8" DE ESPESOR DE ACUERDO A PLANO DE MODULACIÓN DE LOSAS DEL PROYECTO, LIMPIEZA Y SEÑALAMIENTO DE LA OBRA, MATERIALES, MANO DE OBRA, EQUIPO Y HERRAMIENTA. (</t>
    </r>
    <r>
      <rPr>
        <b/>
        <sz val="10"/>
        <rFont val="Arial"/>
        <family val="2"/>
      </rPr>
      <t>EL SUMINISTRO DEL CONCRETO SERÁ POR PARTE DEL CONTRATISTA</t>
    </r>
    <r>
      <rPr>
        <sz val="10"/>
        <rFont val="Arial"/>
        <family val="2"/>
      </rPr>
      <t>).</t>
    </r>
  </si>
  <si>
    <r>
      <t xml:space="preserve">         CONSTRUCCION DE GUARNICIONES </t>
    </r>
    <r>
      <rPr>
        <b/>
        <sz val="10"/>
        <rFont val="Arial"/>
        <family val="2"/>
      </rPr>
      <t xml:space="preserve">PARA ACCESO A COCHERAS </t>
    </r>
    <r>
      <rPr>
        <sz val="10"/>
        <rFont val="Arial"/>
        <family val="2"/>
      </rPr>
      <t xml:space="preserve">DE CONCRETO SIMPLE DE </t>
    </r>
    <r>
      <rPr>
        <b/>
        <sz val="10"/>
        <rFont val="Arial"/>
        <family val="2"/>
      </rPr>
      <t>SECCIÓN DE TRAPEZOIDAL- RECTANGULAR DE BASE 20 CM, ALTURAS DE 18 CM Y 30 CM</t>
    </r>
    <r>
      <rPr>
        <sz val="10"/>
        <rFont val="Arial"/>
        <family val="2"/>
      </rPr>
      <t>, CON CONCRETO PREMEZCLADO CON UNA RESISTENCIA DE F´C= 200 KG/CM2. INCLUYE: TRAZO, NIVELACIÓN, EXCAVACIÓN Y AFINE DE ACUERDO A LOS PLANOS DEL PROYECTO, PREPARACIÓN DE TERRENO PARA CIMBRADO Y DESCIMBRADO, VERTIDO Y VIBRADO DE CONCRETO, CON ACABADO FINAL EN LA CORONA Y CARA EXPUESTA, REALIZACIÓN DE CORTES CON DISCO DE DIAMANTE Y JUNTAS DE DILATACIÓN CON CARTÓN ASFALTADO DE 3/8" DE ESPESOR DE ACUERDO A PLANO DE MODULACIÓN DE LOSAS DEL PROYECTO, LIMPIEZA Y SEÑALAMIENTO DE LA OBRA, MATERIALES, MANO DE OBRA, EQUIPO Y HERRAMIENTA. (</t>
    </r>
    <r>
      <rPr>
        <b/>
        <sz val="10"/>
        <rFont val="Arial"/>
        <family val="2"/>
      </rPr>
      <t>EL SUMINISTRO DEL CONCRETO SERÁ POR PARTE DEL CONTRATISTA</t>
    </r>
    <r>
      <rPr>
        <sz val="10"/>
        <rFont val="Arial"/>
        <family val="2"/>
      </rPr>
      <t>).</t>
    </r>
  </si>
  <si>
    <r>
      <t xml:space="preserve">         CONSTRUCCION DE GUARNICIONES </t>
    </r>
    <r>
      <rPr>
        <b/>
        <sz val="10"/>
        <rFont val="Arial"/>
        <family val="2"/>
      </rPr>
      <t xml:space="preserve">PARA ACCESO DE PERSONAS CON CAPACIDADES DIFERENTES A NIVEL DE PAVIMENTO, </t>
    </r>
    <r>
      <rPr>
        <sz val="10"/>
        <rFont val="Arial"/>
        <family val="2"/>
      </rPr>
      <t>DE CONCRETO SIMPLE DE</t>
    </r>
    <r>
      <rPr>
        <b/>
        <sz val="10"/>
        <rFont val="Arial"/>
        <family val="2"/>
      </rPr>
      <t xml:space="preserve"> SECCIÓN TRAPEZOIDAL- RECTANGULAR DE BASE 20 CM, ALTURAS DE 18 CM Y 30 CM</t>
    </r>
    <r>
      <rPr>
        <sz val="10"/>
        <rFont val="Arial"/>
        <family val="2"/>
      </rPr>
      <t>, CON CONCRETO PREMEZCLADO CON UNA RESISTENCIA DE F´C= 200 KG/CM2. INCLUYE: TRAZO, NIVELACIÓN, EXCAVACIÓN Y AFINE DE ACUERDO A LOS PLANOS DEL PROYECTO, PREPARACIÓN DE TERRENO PARA CIMBRADO Y DESCIMBRADO, VERTIDO Y VIBRADO DE CONCRETO, CON ACABADO FINAL EN LA CORONA Y CARA EXPUESTA, REALIZACIÓN DE CORTES CON DISCO DE DIAMANTE Y JUNTAS DE DILATACIÓN CON CARTÓN ASFALTADO DE 3/8" DE ESPESOR DE ACUERDO A PLANO DE MODULACIÓN DE LOSAS DEL PROYECTO, LIMPIEZA Y SEÑALAMIENTO DE LA OBRA, MATERIALES, MANO DE OBRA, EQUIPO Y HERRAMIENTA. (</t>
    </r>
    <r>
      <rPr>
        <b/>
        <sz val="10"/>
        <rFont val="Arial"/>
        <family val="2"/>
      </rPr>
      <t>EL SUMINISTRO DEL CONCRETO SERÁ POR PARTE DEL CONTRATISTA</t>
    </r>
    <r>
      <rPr>
        <sz val="10"/>
        <rFont val="Arial"/>
        <family val="2"/>
      </rPr>
      <t>).</t>
    </r>
  </si>
  <si>
    <r>
      <t xml:space="preserve">         CONSTRUCCIÓN DE GUARNICIONES</t>
    </r>
    <r>
      <rPr>
        <b/>
        <sz val="10"/>
        <rFont val="Arial"/>
        <family val="2"/>
      </rPr>
      <t xml:space="preserve"> PARA CAMELLÓN DE CONCRETO SIMPLE DE SECCIÓN TRAPEZOIDAL DE 15X20X30 CM</t>
    </r>
    <r>
      <rPr>
        <sz val="10"/>
        <rFont val="Arial"/>
        <family val="2"/>
      </rPr>
      <t>, CON CONCRETO PREMEZCLADO CON UNA RESISTENCIA DE F´C= 200 KG/CM2. INCLUYE: TRAZO, NIVELACIÓN, EXCAVACIÓN Y AFINE DE ACUERDO A LOS PLANOS DEL PROYECTO, PREPARACIÓN DE TERRENO PARA CIMBRADO Y DESCIMBRADO, VERTIDO Y VIBRADO DE CONCRETO, CON ACABADO FINAL EN LA CORONA Y CARA EXPUESTA, REALIZACIÓN DE CORTES CON DISCO DE DIAMANTE Y JUNTAS DE DILATACIÓN CON CARTÓN ASFALTADO DE 3/8" DE ESPESOR DE ACUERDO A PLANO DE MODULACIÓN DE LOSAS DEL PROYECTO, LIMPIEZA Y SEÑALAMIENTO DE LA OBRA, MATERIALES, MANO DE OBRA, EQUIPO Y HERRAMIENTA. (</t>
    </r>
    <r>
      <rPr>
        <b/>
        <sz val="10"/>
        <rFont val="Arial"/>
        <family val="2"/>
      </rPr>
      <t>EL SUMINISTRO DEL CONCRETO SERÁ POR PARTE DEL CONTRATISTA</t>
    </r>
    <r>
      <rPr>
        <sz val="10"/>
        <rFont val="Arial"/>
        <family val="2"/>
      </rPr>
      <t>).</t>
    </r>
  </si>
  <si>
    <r>
      <t xml:space="preserve">         CONSTRUCCIÓN DE GUARNICIONE </t>
    </r>
    <r>
      <rPr>
        <b/>
        <sz val="10"/>
        <rFont val="Arial"/>
        <family val="2"/>
      </rPr>
      <t>TIPO RAMPA PARA ACCESO A COCHERAS DE CONCRETO SIMPLE DE SECCIÓN IRREGULAR (VER DETALLE EN PLANO SÑL) DE BASE 20 X 30 CM DE ALTO, CON 3 CM DE ALTO DESPUÉS DE RODAMIENTO, ANCHO DE 90 CM CON PENDIENTE DE 15%, ESPESOR DE 8 CM</t>
    </r>
    <r>
      <rPr>
        <sz val="10"/>
        <rFont val="Arial"/>
        <family val="2"/>
      </rPr>
      <t xml:space="preserve">, CON CONCRETO PREMEZCLADO CON UNA RESISTENCIA DE F´C= 200 KG/CM2. INCLUYE: TRAZO, NIVELACIÓN, EXCAVACIÓN Y AFINE DE ACUERDO A LOS PLANOS DEL PROYECTO, PREPARACIÓN DE TERRENO PARA CIMBRADO Y DESCIMBRADO, VERTIDO Y VIBRADO DE CONCRETO, CON ACABADO FINAL EN LA CORONA Y CARA EXPUESTA, REALIZACIÓN DE CORTES CON DISCO DE DIAMANTE Y JUNTAS DE DILATACIÓN CON CARTÓN ASFALTADO DE 3/8" DE ESPESOR DE ACUERDO A PLANO DE MODULACIÓN DE LOSAS DEL PROYECTO, LIMPIEZA Y SEÑALAMIENTO DE LA OBRA, MATERIALES, MANO DE OBRA, EQUIPO Y HERRAMIENTA. </t>
    </r>
    <r>
      <rPr>
        <b/>
        <sz val="10"/>
        <rFont val="Arial"/>
        <family val="2"/>
      </rPr>
      <t>(EL SUMINISTRO DEL CONCRETO SERÁ POR PARTE DEL CONTRATISTA).</t>
    </r>
  </si>
  <si>
    <r>
      <t xml:space="preserve">         CONSTRUCCIÓN DE GUARNICIONES </t>
    </r>
    <r>
      <rPr>
        <b/>
        <sz val="10"/>
        <rFont val="Arial"/>
        <family val="2"/>
      </rPr>
      <t>PARA JARDINERA DE CONCRETO SIMPLE DE SECCIÓN TRAPEZOIDAL DE 15X20X25 CM</t>
    </r>
    <r>
      <rPr>
        <sz val="10"/>
        <rFont val="Arial"/>
        <family val="2"/>
      </rPr>
      <t>, CON CONCRETO PREMEZCLADO CON UNA RESISTENCIA DE F´C= 200 KG/CM2. INCLUYE: TRAZO, NIVELACIÓN, EXCAVACIÓN Y AFINE DE ACUERDO A LOS PLANOS DEL PROYECTO, PREPARACIÓN DE TERRENO PARA CIMBRADO Y DESCIMBRADO, VERTIDO Y VIBRADO DE CONCRETO, CON ACABADO FINAL EN LA CORONA Y CARA EXPUESTA, REALIZACIÓN DE CORTES CON DISCO DE DIAMANTE Y JUNTAS DE DILATACIÓN CON CARTÓN ASFALTADO DE 3/8" DE ESPESOR DE ACUERDO A PLANO DE MODULACIÓN DE LOSAS DEL PROYECTO, LIMPIEZA Y SEÑALAMIENTO DE LA OBRA, MATERIALES, MANO DE OBRA, EQUIPO Y HERRAMIENTA.</t>
    </r>
    <r>
      <rPr>
        <b/>
        <sz val="10"/>
        <rFont val="Arial"/>
        <family val="2"/>
      </rPr>
      <t xml:space="preserve"> (EL SUMINISTRO DEL CONCRETO SERÁ POR PARTE DEL CONTRATISTA).</t>
    </r>
  </si>
  <si>
    <r>
      <t xml:space="preserve">         CONSTRUCCIÓN DE RAMPAS PARA ACCESO A COCHERAS DE CONCRETO DE 10 CM DE ESPESOR. ARMADA CON MALLA-LACK 6X6-10/10, CON ACABADO PULIDO Y RAYADO TRANSVERSAL CON PEINE METÁLICO PARA DAR ACABADO ANTIDERRAPANTE, EN LOSAS DE 1.00 MTS A 2.50 MTS MÁXIMO DE ANCHO EN PROMEDIO, JUNTAS FRÍAS ACABADO CON VOLTEADOR. CONCRETO PREMEZCLADO DE F´C=200 KG/CM2. T.M.A. 3/4". REV. DE 8 A 10 CMS. ELABORADO EN PLANTA. INCLUYE: COLADO, EXTENDIDO, VIBRADO Y ACARREOS DEL CONCRETO, SUMINISTRO Y APLICACIÓN DE CURACRETO EN COLOR BLANCO MARCA PASA O SIKA, CON EL EQUIPO ADECUADO, Y EN LA PROPORCIÓN INDICADA POR EL FABRICANTE, CIMBRA EN FRONTERAS, EXCAVACIÓN, RELLENOS, NIVELACIÓN, AFINE Y PREPARACIÓN DE LA SUPERFICIE DEL TERRENO, ACARREOS DE LOS MATERIALES DENTRO DE LA OBRA, LIMPIEZA GENERAL ANTES Y UNA VEZ CONCLUIDOS LOS TRABAJOS, CARGA Y ACARREOS DE LOS MATERIALES NO UTILIZABLES HASTA EL LUGAR INDICADO POR SUPERVISIÓN, TRAZO Y NIVELACIÓN, MATERIALES, MANO DE OBRA, HERRAMIENTA Y EQUIPO NECESARIO. (</t>
    </r>
    <r>
      <rPr>
        <b/>
        <sz val="10"/>
        <rFont val="Arial"/>
        <family val="2"/>
      </rPr>
      <t>EL SUMINISTRO DEL CONCRETO SERÁ POR PARTE DEL CONTRATISTA</t>
    </r>
    <r>
      <rPr>
        <sz val="10"/>
        <rFont val="Arial"/>
        <family val="2"/>
      </rPr>
      <t>). NOTA: EL LICITANTE DEBERÁ DE CONSIDERAR LAS PRUEBAS DE LABORATORIO RESPECTIVAS, EFECTUADAS POR UN LABORATORIO EXTERNO AL MISMO.</t>
    </r>
  </si>
  <si>
    <r>
      <t xml:space="preserve">         CONSTRUCCIÓN DE RAMPAS PARA ACCESO DE PERSONAS CON CAPACIDADES DIFERENTES DE CONCRETO DE 8 CM. DE ESPESOR (CON UNA PENDIENTE MÁXIMA DEL 6 %). ARMADA CON MALLA-LACK 6X6-10/10, CON ACABADO PULIDO Y RAYADO TRANSVERSAL CON PEINE METÁLICO PARA DAR ACABADO ANTIDERRAPANTE, EN LOSAS DE 1.00 MTS A 2.50 MTS MÁXIMO DE ANCHO EN PROMEDIO, JUNTAS FRÍAS ACABADO CON VOLTEADOR. CONCRETO PREMEZCLADO DE F´C=200 KG/CM2. T.M.A. 3/4". REV. DE 8 A 10 CMS. ELABORADO EN PLANTA. INCLUYE: COLADO, EXTENDIDO, VIBRADO Y ACARREOS DEL CONCRETO, SUMINISTRO Y APLICACIÓN DE CURACRETO EN COLOR BLANCO MARCA PASA O SIKA, CON EL EQUIPO ADECUADO, Y EN LA PROPORCIÓN INDICADA POR EL FABRICANTE, CIMBRA EN FRONTERAS, EXCAVACIÓN, RELLENOS, NIVELACIÓN, AFINE Y PREPARACIÓN DE LA SUPERFICIE DEL TERRENO, ACARREOS DE LOS MATERIALES DENTRO DE LA OBRA, LIMPIEZA GENERAL ANTES Y UNA VEZ CONCLUIDOS LOS TRABAJOS, CARGA Y ACARREOS DE LOS MATERIALES NO UTILIZABLES HASTA EL LUGAR INDICADO POR SUPERVISIÓN, TRAZO Y NIVELACIÓN, MATERIALES, MANO DE OBRA, HERRAMIENTA Y EQUIPO NECESARIO. (</t>
    </r>
    <r>
      <rPr>
        <b/>
        <sz val="10"/>
        <rFont val="Arial"/>
        <family val="2"/>
      </rPr>
      <t>EL SUMINISTRO DEL CONCRETO SERÁ POR PARTE DEL CONTRATISTA</t>
    </r>
    <r>
      <rPr>
        <sz val="10"/>
        <rFont val="Arial"/>
        <family val="2"/>
      </rPr>
      <t>). NOTA: EL LICITANTE DEBERÁ DE CONSIDERAR LAS PRUEBAS DE LABORATORIO RESPECTIVAS, EFECTUADAS POR UN LABORATORIO EXTERNO AL MISMO.</t>
    </r>
  </si>
  <si>
    <r>
      <t xml:space="preserve">         CONSTRUCCIÓN DE BANQUETAS DE CONCRETO DE 8 CMS. DE ESPESOR. ARMADA CON MALLA-LACK 6X6-10/10, CON ACABADO PULIDO Y RAYADO TRANSVERSAL CON PEINE METÁLICO PARA DAR ACABADO ANTIDERRAPANTE, EN LOSAS DE 1.00 MTS A 2.50 MTS MÁXIMO DE ANCHO EN PROMEDIO, JUNTAS FRÍAS ACABADO CON VOLTEADOR. CONCRETO PREMEZCLADO DE F´C=200 KG/CM2. T.M.A. 3/4". REV. DE 8 A 10 CMS. ELABORADO EN PLANTA. INCLUYE: COLADO, EXTENDIDO, VIBRADO Y ACARREOS DEL CONCRETO, SUMINISTRO Y APLICACIÓN DE CURACRETO EN COLOR BLANCO MARCA PASA O SIKA, CON EL EQUIPO ADECUADO, Y EN LA PROPORCIÓN INDICADA POR EL FABRICANTE, CIMBRA EN FRONTERAS, EXCAVACIÓN, RELLENOS, NIVELACIÓN, AFINE Y PREPARACIÓN DE LA SUPERFICIE DEL TERRENO, ACARREOS DE LOS MATERIALES DENTRO DE LA OBRA, LIMPIEZA GENERAL ANTES Y UNA VEZ CONCLUIDOS LOS TRABAJOS, CARGA Y ACARREOS DE LOS MATERIALES NO UTILIZABLES HASTA EL LUGAR INDICADO POR SUPERVISIÓN, TRAZO Y NIVELACIÓN, MATERIALES, MANO DE OBRA, HERRAMIENTA Y EQUIPO NECESARIO. </t>
    </r>
    <r>
      <rPr>
        <b/>
        <sz val="10"/>
        <rFont val="Arial"/>
        <family val="2"/>
      </rPr>
      <t>(EL SUMINISTRO DEL CONCRETO SERÁ POR PARTE DEL CONTRATISTA)</t>
    </r>
    <r>
      <rPr>
        <sz val="10"/>
        <rFont val="Arial"/>
        <family val="2"/>
      </rPr>
      <t>. NOTA: EL LICITANTE DEBERÁ DE CONSIDERAR LAS PRUEBAS DE LABORATORIO RESPECTIVAS, EFECTUADAS POR UN LABORATORIO EXTERNO AL MISMO.</t>
    </r>
  </si>
  <si>
    <t>PVMT-PR14</t>
  </si>
  <si>
    <t xml:space="preserve">         DESMONTAJE Y RETIRO DE LUMINARIA DE EXTERIOR Y POSTE METÁLICO HASTA 12 MTS DE ALTURA, SIN RECUPERACIÓN. INCLUYE: DESCONEXIÓN, ACARREOS HASTA SITIO INDICADO CON MAQUINARIA, EQUIPO DE SEGURIDAD, MANO DE OBRA, EQUIPO Y HERRAMIENTA.</t>
  </si>
  <si>
    <t xml:space="preserve">         CONSTRUCCIÓN DE BASE HIDRÁULICA  FORMADA CON MATERIALES PÉTREOS DE BANCO DE 20 CM. DE ESPESOR. LOS MATERIALES PÉTREOS PROCEDERÁN DE LOS BANCOS INDICADOS EN EL PROYECTO O APROBADOS POR LA CONTRATANTE. LOS MATERIALES QUE SE UTILICEN PARA LA CONSTRUCCIÓN DE BASES, CUMPLIRÁN CON LO ESTABLECIDO EN LAS NORMAS  N×CMT×4×03, MATERIALES PARA BASES, Y N·CTR·CAR·1·04·002/00 CONSTRUCCIÓN DE BASES Y SUB-BASES Y  N-CMT-4-02-001/11. EL MATERIAL SERÁ MEZCLADO EN EL LUGAR PARA LO CUAL SE DEBERÁN RETIRAR LOS TAMAÑOS MAYORES A LA NORMA CITADA ANTERIORMENTE. EL CONTRATISTA DEBERÁ CONSIDERAR LOS COSTOS Y RENDIMIENTOS PARA EFECTUAR LOS TRABAJOS DE MEZCLADO, CRIBADO EN SU CASO ACARREOS INTERNOS Y PAPEO EN EL LUGAR DE LOS TRABAJOS, ASÍ COMO LA INCORPORACIÓN DEL AGUA NECESARIA. SE DEBERÁ COMPACTAR AL 100 % DE SU P. V. S. DE LA PRUEBA PROCTOR MODIFICADA (AASHTO). YA QUE LA BASE SERÁ UTILIZADA PARA RECIBIR EL CONCRETO ASFÁLTICO, LA TOLERANCIA PARA LÍNEAS Y NIVELES SERÁ DE UN CENTÍMETRO. LA CONTRATANTE SI ASÍ LO CONSIDERA HARÁ ESTUDIOS DE LABORATORIO PARA CONFIRMAR SI EL MATERIAL CUMPLE CON LAS ESPECIFICACIONES DE S. C. T. PARA BASES HIDRÁULICAS. SE MEDIRÁ EN METROS CÚBICOS CON APROXIMACIÓN DE DOS DECIMALES EN ESTADO COMPACTO, DE ACUERDO A LAS LÍNEAS Y NIVELES DE PROYECTO.</t>
  </si>
  <si>
    <t xml:space="preserve">         RELLENO COMPACTADO PARA FORMAR LA CAPA SUB-RASANTE CON MATERIAL 40% DE MATERIAL PRODUCTO DE LOS CORTES Y 60% DE BANCO DE LA ZONA, CON UN ESPESOR DE 25 CM. DE ESPESOR. INCLUYE: EL HOMOGENEIZADO DEL MATERIAL, LA INCORPORACIÓN DEL AGUA NECESARIA Y MATERIAL PRODUCTO DE BANCO NECESARIO PARA RECUPERAR EL FALTANTE POR PAPEO O RETIRO DE SOBRE TAMAÑOS MAYORES DE 3", EL TENDIDO Y COMPACTADO CON EQUIPO HASTA LOS NIVELES DE PROYECTO. COMPACTADO AL 100% DE LA PRUEBA PRÓCTOR MODIFICADA (AASHTO), EN GENERAL DEBERÁ CUMPLIR CON LAS NORMAS DE LA S. C. T.; N-CMT-1-03/02 Y N-CMT-4-02-0001/04 PARA TERRAPLENES. SE MEDIRÁ EN METROS CÚBICOS CON APROXIMACIÓN DE DOS DECIMALES PARA LOS TRAMOS QUE CUMPLAN CON ESTAS ESPECIFICACIONES.</t>
  </si>
  <si>
    <t xml:space="preserve">         RELLENO COMPACTADO PARA FORMAR LA CAPA SUB-RASANTE CON MATERIAL 100% DE BANCO DE LA ZONA, CON UN ESPESOR DE 25 CM. DE ESPESOR. INCLUYE: EL HOMOGENEIZADO DEL MATERIAL, LA INCORPORACIÓN DEL AGUA NECESARIA Y MATERIAL PRODUCTO DE BANCO NECESARIO PARA RECUPERAR EL FALTANTE POR PAPEO O RETIRO DE SOBRE TAMAÑOS MAYORES DE 3", EL TENDIDO Y COMPACTADO CON EQUIPO HASTA LOS NIVELES DE PROYECTO. COMPACTADO AL 100% DE LA PRUEBA PRÓCTOR MODIFICADA (AASHTO), EN GENERAL DEBERÁ CUMPLIR CON LAS NORMAS DE LA S. C. T.; N-CMT-1-03/02 Y N-CMT-4-02-0001/04 PARA TERRAPLENES. SE MEDIRÁ EN METROS CÚBICOS CON APROXIMACIÓN DE DOS DECIMALES PARA LOS TRAMOS QUE CUMPLAN CON ESTAS ESPECIFICACIONES.</t>
  </si>
  <si>
    <t xml:space="preserve"> CON IVA 16%</t>
  </si>
  <si>
    <t xml:space="preserve">         SECRETARÍA DE PLANEACIÓN URBANA INFRAESTRUCTURA, MOVILIDAD, 
    MEDIO AMBIENTE Y RECURSOS NATURALES</t>
  </si>
  <si>
    <t>FIDEICOMISO DE OBRAS DE INFRAESTRUCTURA SOCIAL DE LOS CABOS</t>
  </si>
  <si>
    <t>CATALOGO DE CONCEPTOS</t>
  </si>
  <si>
    <t>CATALOGO DE CONCEPTOS Y CANTIDADES</t>
  </si>
  <si>
    <t>OBRA: PAVIMENTACION DE LA CALLE PROF, CESAR MARTINEZ CESEÑA ENTRE MARGARITO SANDEZ Y JOSE ANTONIO CASTRO GULUARTE COL. ZACATAL - VISTA HERMOSA SAN JOSE DEL CABO, MUNICIPIO.</t>
  </si>
  <si>
    <t>LICITACION No. LPO-000000007-066-2024
CONCURSO No.</t>
  </si>
  <si>
    <t>PRECIO UNITARIO CON LETRA</t>
  </si>
  <si>
    <t>RESUMEN CATALOGO DE CONCEPTOS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</si>
</sst>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quot;%&quot;\ ##0.00"/>
    <numFmt numFmtId="165" formatCode="_(&quot;$&quot;* #,##0.00_);_(&quot;$&quot;* \(#,##0.00\);_(&quot;$&quot;* &quot;-&quot;??_);_(@_)"/>
    <numFmt numFmtId="166" formatCode="_(* #,##0.00_);_(* \(#,##0.00\);_(* &quot;-&quot;??_);_(@_)"/>
  </numFmts>
  <fonts count="20">
    <font>
      <sz val="10"/>
      <name val="Arial"/>
    </font>
    <font>
      <sz val="10"/>
      <name val="Arial"/>
      <family val="2"/>
    </font>
    <font>
      <b/>
      <sz val="20"/>
      <name val="Arial"/>
      <family val="2"/>
    </font>
    <font>
      <sz val="14"/>
      <name val="Arial"/>
      <family val="2"/>
    </font>
    <font>
      <sz val="10"/>
      <name val="Arial"/>
      <family val="2"/>
    </font>
    <font>
      <b/>
      <sz val="10"/>
      <name val="Arial"/>
      <family val="2"/>
    </font>
    <font>
      <b/>
      <sz val="16"/>
      <name val="Arial"/>
      <family val="2"/>
    </font>
    <font>
      <b/>
      <sz val="8"/>
      <name val="Arial"/>
      <family val="2"/>
    </font>
    <font>
      <b/>
      <sz val="16"/>
      <name val="Calibri"/>
      <family val="2"/>
      <scheme val="minor"/>
    </font>
    <font>
      <b/>
      <sz val="11"/>
      <name val="Calibri"/>
      <family val="2"/>
      <scheme val="minor"/>
    </font>
    <font>
      <b/>
      <sz val="14"/>
      <name val="Calibri"/>
      <family val="2"/>
      <scheme val="minor"/>
    </font>
    <font>
      <sz val="11"/>
      <name val="Arial"/>
      <family val="2"/>
    </font>
    <font>
      <sz val="11"/>
      <name val="Calibri"/>
      <family val="2"/>
      <scheme val="minor"/>
    </font>
    <font>
      <b/>
      <sz val="10"/>
      <color theme="0"/>
      <name val="Swis721 Ex BT"/>
      <family val="2"/>
    </font>
    <font>
      <b/>
      <sz val="12"/>
      <color theme="0"/>
      <name val="Swis721 Ex BT"/>
      <family val="2"/>
    </font>
    <font>
      <b/>
      <sz val="12"/>
      <name val="Calibri"/>
      <family val="2"/>
      <scheme val="minor"/>
    </font>
    <font>
      <b/>
      <sz val="17"/>
      <color rgb="FFC00000"/>
      <name val="Calibri"/>
      <family val="2"/>
      <scheme val="minor"/>
    </font>
    <font>
      <sz val="8"/>
      <name val="Arial"/>
      <family val="2"/>
    </font>
    <font>
      <b/>
      <sz val="14"/>
      <name val="Arial"/>
      <family val="2"/>
    </font>
    <font>
      <b/>
      <sz val="12"/>
      <name val="Swis721 Ex BT"/>
      <family val="2"/>
    </font>
  </fonts>
  <fills count="12">
    <fill>
      <patternFill patternType="none"/>
    </fill>
    <fill>
      <patternFill patternType="gray125"/>
    </fill>
    <fill>
      <patternFill patternType="solid">
        <fgColor rgb="FFA20033"/>
        <bgColor indexed="64"/>
      </patternFill>
    </fill>
    <fill>
      <patternFill patternType="solid">
        <fgColor theme="0"/>
        <bgColor indexed="64"/>
      </patternFill>
    </fill>
    <fill>
      <patternFill patternType="solid">
        <fgColor rgb="FFFBD797"/>
        <bgColor indexed="64"/>
      </patternFill>
    </fill>
    <fill>
      <patternFill patternType="solid">
        <fgColor theme="0" tint="-0.14999847407452621"/>
        <bgColor indexed="64"/>
      </patternFill>
    </fill>
    <fill>
      <patternFill patternType="solid">
        <fgColor theme="2"/>
        <bgColor indexed="64"/>
      </patternFill>
    </fill>
    <fill>
      <patternFill patternType="solid">
        <fgColor rgb="FFDAEEF3"/>
        <bgColor indexed="64"/>
      </patternFill>
    </fill>
    <fill>
      <patternFill patternType="solid">
        <fgColor rgb="FFD8E4BC"/>
        <bgColor indexed="64"/>
      </patternFill>
    </fill>
    <fill>
      <patternFill patternType="solid">
        <fgColor rgb="FFCCC0DA"/>
        <bgColor indexed="64"/>
      </patternFill>
    </fill>
    <fill>
      <patternFill patternType="solid">
        <fgColor theme="2" tint="-0.499984740745262"/>
        <bgColor indexed="64"/>
      </patternFill>
    </fill>
    <fill>
      <patternFill patternType="solid">
        <fgColor theme="0" tint="-0.249977111117893"/>
        <bgColor indexed="64"/>
      </patternFill>
    </fill>
  </fills>
  <borders count="20">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medium">
        <color indexed="64"/>
      </top>
      <bottom style="hair">
        <color indexed="64"/>
      </bottom>
      <diagonal/>
    </border>
  </borders>
  <cellStyleXfs count="5">
    <xf numFmtId="0" fontId="0" fillId="0" borderId="0"/>
    <xf numFmtId="166" fontId="4" fillId="0" borderId="0" applyFont="0" applyFill="0" applyBorder="0" applyAlignment="0" applyProtection="0"/>
    <xf numFmtId="165" fontId="4" fillId="0" borderId="0" applyFont="0" applyFill="0" applyBorder="0" applyAlignment="0" applyProtection="0"/>
    <xf numFmtId="0" fontId="4" fillId="0" borderId="0"/>
    <xf numFmtId="165" fontId="4" fillId="0" borderId="0" applyFont="0" applyFill="0" applyBorder="0" applyAlignment="0" applyProtection="0"/>
  </cellStyleXfs>
  <cellXfs count="113">
    <xf numFmtId="0" fontId="0" fillId="0" borderId="0" xfId="0"/>
    <xf numFmtId="0" fontId="3" fillId="0" borderId="0" xfId="0" applyFont="1" applyAlignment="1">
      <alignment vertical="center"/>
    </xf>
    <xf numFmtId="0" fontId="0" fillId="0" borderId="0" xfId="0" applyAlignment="1">
      <alignment vertical="center"/>
    </xf>
    <xf numFmtId="0" fontId="0" fillId="3" borderId="0" xfId="0" applyFill="1" applyAlignment="1">
      <alignment vertical="center"/>
    </xf>
    <xf numFmtId="0" fontId="7" fillId="3" borderId="12" xfId="0" applyFont="1" applyFill="1" applyBorder="1" applyAlignment="1">
      <alignment horizontal="center" vertical="center"/>
    </xf>
    <xf numFmtId="4" fontId="7" fillId="3" borderId="12" xfId="0" applyNumberFormat="1" applyFont="1" applyFill="1" applyBorder="1" applyAlignment="1">
      <alignment horizontal="center" vertical="center"/>
    </xf>
    <xf numFmtId="44" fontId="7" fillId="3" borderId="12" xfId="0" applyNumberFormat="1" applyFont="1" applyFill="1" applyBorder="1" applyAlignment="1">
      <alignment horizontal="center" vertical="center"/>
    </xf>
    <xf numFmtId="0" fontId="9" fillId="4" borderId="12" xfId="0" applyFont="1" applyFill="1" applyBorder="1" applyAlignment="1">
      <alignment horizontal="center" vertical="top" wrapText="1"/>
    </xf>
    <xf numFmtId="0" fontId="10" fillId="4" borderId="12" xfId="3" applyFont="1" applyFill="1" applyBorder="1" applyAlignment="1">
      <alignment horizontal="justify" vertical="top" wrapText="1"/>
    </xf>
    <xf numFmtId="0" fontId="9" fillId="4" borderId="12" xfId="0" applyFont="1" applyFill="1" applyBorder="1" applyAlignment="1">
      <alignment horizontal="justify" vertical="top" wrapText="1"/>
    </xf>
    <xf numFmtId="4" fontId="9" fillId="4" borderId="12" xfId="0" applyNumberFormat="1" applyFont="1" applyFill="1" applyBorder="1" applyAlignment="1">
      <alignment horizontal="justify" vertical="top" wrapText="1"/>
    </xf>
    <xf numFmtId="44" fontId="9" fillId="4" borderId="12" xfId="0" applyNumberFormat="1" applyFont="1" applyFill="1" applyBorder="1" applyAlignment="1">
      <alignment horizontal="justify" vertical="top" wrapText="1"/>
    </xf>
    <xf numFmtId="44" fontId="10" fillId="4" borderId="12" xfId="0" applyNumberFormat="1" applyFont="1" applyFill="1" applyBorder="1" applyAlignment="1">
      <alignment horizontal="justify" vertical="top" wrapText="1"/>
    </xf>
    <xf numFmtId="0" fontId="4" fillId="0" borderId="12" xfId="0" applyFont="1" applyBorder="1" applyAlignment="1">
      <alignment horizontal="center" vertical="top"/>
    </xf>
    <xf numFmtId="0" fontId="4" fillId="0" borderId="12" xfId="3" applyBorder="1" applyAlignment="1">
      <alignment horizontal="justify" vertical="top"/>
    </xf>
    <xf numFmtId="0" fontId="4" fillId="0" borderId="12" xfId="0" applyFont="1" applyBorder="1" applyAlignment="1">
      <alignment horizontal="center" vertical="top" wrapText="1"/>
    </xf>
    <xf numFmtId="44" fontId="4" fillId="0" borderId="12" xfId="0" applyNumberFormat="1" applyFont="1" applyBorder="1" applyAlignment="1">
      <alignment horizontal="center" vertical="top"/>
    </xf>
    <xf numFmtId="44" fontId="4" fillId="0" borderId="12" xfId="2" applyNumberFormat="1" applyFont="1" applyFill="1" applyBorder="1" applyAlignment="1">
      <alignment horizontal="center" vertical="top"/>
    </xf>
    <xf numFmtId="44" fontId="4" fillId="0" borderId="12" xfId="4" applyNumberFormat="1" applyFont="1" applyFill="1" applyBorder="1" applyAlignment="1">
      <alignment horizontal="center" vertical="top"/>
    </xf>
    <xf numFmtId="0" fontId="4" fillId="0" borderId="12" xfId="3" applyBorder="1" applyAlignment="1">
      <alignment horizontal="justify" vertical="top" wrapText="1"/>
    </xf>
    <xf numFmtId="44" fontId="11" fillId="0" borderId="12" xfId="4" applyNumberFormat="1" applyFont="1" applyFill="1" applyBorder="1" applyAlignment="1">
      <alignment horizontal="center" vertical="top"/>
    </xf>
    <xf numFmtId="44" fontId="12" fillId="0" borderId="12" xfId="2" applyNumberFormat="1" applyFont="1" applyFill="1" applyBorder="1" applyAlignment="1">
      <alignment horizontal="center" vertical="top"/>
    </xf>
    <xf numFmtId="164" fontId="10" fillId="3" borderId="13" xfId="0" applyNumberFormat="1" applyFont="1" applyFill="1" applyBorder="1" applyAlignment="1">
      <alignment horizontal="center" vertical="top"/>
    </xf>
    <xf numFmtId="4" fontId="10" fillId="3" borderId="13" xfId="0" applyNumberFormat="1" applyFont="1" applyFill="1" applyBorder="1" applyAlignment="1">
      <alignment horizontal="center" vertical="top"/>
    </xf>
    <xf numFmtId="44" fontId="10" fillId="3" borderId="13" xfId="0" applyNumberFormat="1" applyFont="1" applyFill="1" applyBorder="1" applyAlignment="1">
      <alignment horizontal="center" vertical="top"/>
    </xf>
    <xf numFmtId="44" fontId="11" fillId="0" borderId="12" xfId="0" applyNumberFormat="1" applyFont="1" applyBorder="1" applyAlignment="1">
      <alignment horizontal="center" vertical="top"/>
    </xf>
    <xf numFmtId="164" fontId="8" fillId="5" borderId="12" xfId="0" applyNumberFormat="1" applyFont="1" applyFill="1" applyBorder="1" applyAlignment="1">
      <alignment horizontal="centerContinuous" vertical="top"/>
    </xf>
    <xf numFmtId="164" fontId="8" fillId="5" borderId="12" xfId="3" applyNumberFormat="1" applyFont="1" applyFill="1" applyBorder="1" applyAlignment="1">
      <alignment horizontal="centerContinuous" vertical="top"/>
    </xf>
    <xf numFmtId="4" fontId="0" fillId="0" borderId="0" xfId="0" applyNumberFormat="1" applyAlignment="1">
      <alignment vertical="center"/>
    </xf>
    <xf numFmtId="164" fontId="8" fillId="5" borderId="12" xfId="0" applyNumberFormat="1" applyFont="1" applyFill="1" applyBorder="1" applyAlignment="1">
      <alignment vertical="top"/>
    </xf>
    <xf numFmtId="164" fontId="8" fillId="5" borderId="12" xfId="3" applyNumberFormat="1" applyFont="1" applyFill="1" applyBorder="1" applyAlignment="1">
      <alignment vertical="top"/>
    </xf>
    <xf numFmtId="164" fontId="8" fillId="5" borderId="12" xfId="0" applyNumberFormat="1" applyFont="1" applyFill="1" applyBorder="1" applyAlignment="1">
      <alignment horizontal="right" vertical="top"/>
    </xf>
    <xf numFmtId="44" fontId="8" fillId="5" borderId="12" xfId="0" applyNumberFormat="1" applyFont="1" applyFill="1" applyBorder="1" applyAlignment="1">
      <alignment vertical="top"/>
    </xf>
    <xf numFmtId="164" fontId="10" fillId="3" borderId="13" xfId="3" applyNumberFormat="1" applyFont="1" applyFill="1" applyBorder="1" applyAlignment="1">
      <alignment horizontal="center" vertical="top"/>
    </xf>
    <xf numFmtId="4" fontId="10" fillId="3" borderId="13" xfId="3" applyNumberFormat="1" applyFont="1" applyFill="1" applyBorder="1" applyAlignment="1">
      <alignment horizontal="center" vertical="top"/>
    </xf>
    <xf numFmtId="44" fontId="10" fillId="3" borderId="13" xfId="3" applyNumberFormat="1" applyFont="1" applyFill="1" applyBorder="1" applyAlignment="1">
      <alignment horizontal="center" vertical="top"/>
    </xf>
    <xf numFmtId="0" fontId="4" fillId="3" borderId="0" xfId="3" applyFill="1" applyAlignment="1">
      <alignment vertical="center"/>
    </xf>
    <xf numFmtId="0" fontId="13" fillId="2" borderId="2" xfId="0" applyFont="1" applyFill="1" applyBorder="1" applyAlignment="1">
      <alignment vertical="top" wrapText="1"/>
    </xf>
    <xf numFmtId="0" fontId="13" fillId="2" borderId="14" xfId="0" applyFont="1" applyFill="1" applyBorder="1" applyAlignment="1">
      <alignment vertical="top" wrapText="1"/>
    </xf>
    <xf numFmtId="0" fontId="14" fillId="2" borderId="14" xfId="0" applyFont="1" applyFill="1" applyBorder="1" applyAlignment="1">
      <alignment horizontal="right" vertical="top"/>
    </xf>
    <xf numFmtId="44" fontId="14" fillId="2" borderId="15" xfId="0" applyNumberFormat="1" applyFont="1" applyFill="1" applyBorder="1" applyAlignment="1">
      <alignment vertical="top" wrapText="1"/>
    </xf>
    <xf numFmtId="44" fontId="10" fillId="6" borderId="12" xfId="0" applyNumberFormat="1" applyFont="1" applyFill="1" applyBorder="1" applyAlignment="1">
      <alignment vertical="top"/>
    </xf>
    <xf numFmtId="44" fontId="16" fillId="3" borderId="12" xfId="2" applyNumberFormat="1" applyFont="1" applyFill="1" applyBorder="1" applyAlignment="1">
      <alignment horizontal="right" vertical="top" wrapText="1"/>
    </xf>
    <xf numFmtId="44" fontId="0" fillId="0" borderId="0" xfId="0" applyNumberFormat="1" applyAlignment="1">
      <alignment vertical="center"/>
    </xf>
    <xf numFmtId="164" fontId="8" fillId="7" borderId="12" xfId="0" applyNumberFormat="1" applyFont="1" applyFill="1" applyBorder="1" applyAlignment="1">
      <alignment horizontal="centerContinuous" vertical="top"/>
    </xf>
    <xf numFmtId="164" fontId="8" fillId="7" borderId="12" xfId="3" applyNumberFormat="1" applyFont="1" applyFill="1" applyBorder="1" applyAlignment="1">
      <alignment horizontal="centerContinuous" vertical="top"/>
    </xf>
    <xf numFmtId="44" fontId="8" fillId="7" borderId="12" xfId="0" applyNumberFormat="1" applyFont="1" applyFill="1" applyBorder="1" applyAlignment="1">
      <alignment horizontal="centerContinuous" vertical="top"/>
    </xf>
    <xf numFmtId="164" fontId="8" fillId="7" borderId="12" xfId="0" applyNumberFormat="1" applyFont="1" applyFill="1" applyBorder="1" applyAlignment="1">
      <alignment vertical="top"/>
    </xf>
    <xf numFmtId="164" fontId="8" fillId="7" borderId="12" xfId="3" applyNumberFormat="1" applyFont="1" applyFill="1" applyBorder="1" applyAlignment="1">
      <alignment vertical="top"/>
    </xf>
    <xf numFmtId="164" fontId="8" fillId="7" borderId="12" xfId="0" applyNumberFormat="1" applyFont="1" applyFill="1" applyBorder="1" applyAlignment="1">
      <alignment horizontal="right" vertical="top"/>
    </xf>
    <xf numFmtId="44" fontId="8" fillId="7" borderId="12" xfId="0" applyNumberFormat="1" applyFont="1" applyFill="1" applyBorder="1" applyAlignment="1">
      <alignment vertical="top"/>
    </xf>
    <xf numFmtId="164" fontId="8" fillId="8" borderId="12" xfId="0" applyNumberFormat="1" applyFont="1" applyFill="1" applyBorder="1" applyAlignment="1">
      <alignment horizontal="centerContinuous" vertical="top"/>
    </xf>
    <xf numFmtId="164" fontId="8" fillId="8" borderId="12" xfId="3" applyNumberFormat="1" applyFont="1" applyFill="1" applyBorder="1" applyAlignment="1">
      <alignment horizontal="centerContinuous" vertical="top"/>
    </xf>
    <xf numFmtId="164" fontId="8" fillId="8" borderId="12" xfId="0" applyNumberFormat="1" applyFont="1" applyFill="1" applyBorder="1" applyAlignment="1">
      <alignment vertical="top"/>
    </xf>
    <xf numFmtId="164" fontId="8" fillId="8" borderId="12" xfId="3" applyNumberFormat="1" applyFont="1" applyFill="1" applyBorder="1" applyAlignment="1">
      <alignment vertical="top"/>
    </xf>
    <xf numFmtId="164" fontId="8" fillId="8" borderId="12" xfId="0" applyNumberFormat="1" applyFont="1" applyFill="1" applyBorder="1" applyAlignment="1">
      <alignment horizontal="right" vertical="top"/>
    </xf>
    <xf numFmtId="44" fontId="8" fillId="8" borderId="12" xfId="0" applyNumberFormat="1" applyFont="1" applyFill="1" applyBorder="1" applyAlignment="1">
      <alignment vertical="top"/>
    </xf>
    <xf numFmtId="164" fontId="8" fillId="9" borderId="12" xfId="0" applyNumberFormat="1" applyFont="1" applyFill="1" applyBorder="1" applyAlignment="1">
      <alignment horizontal="centerContinuous" vertical="top"/>
    </xf>
    <xf numFmtId="164" fontId="8" fillId="9" borderId="12" xfId="3" applyNumberFormat="1" applyFont="1" applyFill="1" applyBorder="1" applyAlignment="1">
      <alignment horizontal="centerContinuous" vertical="top"/>
    </xf>
    <xf numFmtId="164" fontId="8" fillId="9" borderId="12" xfId="0" applyNumberFormat="1" applyFont="1" applyFill="1" applyBorder="1" applyAlignment="1">
      <alignment vertical="top"/>
    </xf>
    <xf numFmtId="164" fontId="8" fillId="9" borderId="12" xfId="0" applyNumberFormat="1" applyFont="1" applyFill="1" applyBorder="1" applyAlignment="1">
      <alignment horizontal="right" vertical="top"/>
    </xf>
    <xf numFmtId="44" fontId="8" fillId="9" borderId="12" xfId="0" applyNumberFormat="1" applyFont="1" applyFill="1" applyBorder="1" applyAlignment="1">
      <alignment vertical="top"/>
    </xf>
    <xf numFmtId="4" fontId="1" fillId="0" borderId="12" xfId="0" applyNumberFormat="1" applyFont="1" applyBorder="1" applyAlignment="1">
      <alignment horizontal="center" vertical="top" wrapText="1"/>
    </xf>
    <xf numFmtId="0" fontId="1" fillId="0" borderId="12" xfId="3" applyFont="1" applyBorder="1" applyAlignment="1">
      <alignment horizontal="justify" vertical="top"/>
    </xf>
    <xf numFmtId="0" fontId="1" fillId="0" borderId="12" xfId="0" applyFont="1" applyBorder="1" applyAlignment="1">
      <alignment horizontal="center" vertical="top"/>
    </xf>
    <xf numFmtId="166" fontId="1" fillId="0" borderId="12" xfId="1" applyFont="1" applyBorder="1" applyAlignment="1">
      <alignment horizontal="center" vertical="top"/>
    </xf>
    <xf numFmtId="0" fontId="1" fillId="0" borderId="12" xfId="0" applyFont="1" applyBorder="1" applyAlignment="1">
      <alignment horizontal="center" vertical="top" wrapText="1"/>
    </xf>
    <xf numFmtId="44" fontId="1" fillId="0" borderId="12" xfId="4" applyNumberFormat="1" applyFont="1" applyFill="1" applyBorder="1" applyAlignment="1">
      <alignment horizontal="center" vertical="top"/>
    </xf>
    <xf numFmtId="44" fontId="1" fillId="0" borderId="12" xfId="0" applyNumberFormat="1" applyFont="1" applyBorder="1" applyAlignment="1">
      <alignment horizontal="center" vertical="top"/>
    </xf>
    <xf numFmtId="0" fontId="1" fillId="0" borderId="12" xfId="3" applyFont="1" applyBorder="1" applyAlignment="1">
      <alignment horizontal="justify" vertical="top" wrapText="1"/>
    </xf>
    <xf numFmtId="164" fontId="8" fillId="10" borderId="12" xfId="0" applyNumberFormat="1" applyFont="1" applyFill="1" applyBorder="1" applyAlignment="1">
      <alignment horizontal="centerContinuous" vertical="top"/>
    </xf>
    <xf numFmtId="164" fontId="8" fillId="10" borderId="12" xfId="3" applyNumberFormat="1" applyFont="1" applyFill="1" applyBorder="1" applyAlignment="1">
      <alignment horizontal="centerContinuous" vertical="top"/>
    </xf>
    <xf numFmtId="164" fontId="8" fillId="10" borderId="12" xfId="0" applyNumberFormat="1" applyFont="1" applyFill="1" applyBorder="1" applyAlignment="1">
      <alignment vertical="top"/>
    </xf>
    <xf numFmtId="164" fontId="8" fillId="10" borderId="12" xfId="0" applyNumberFormat="1" applyFont="1" applyFill="1" applyBorder="1" applyAlignment="1">
      <alignment horizontal="right" vertical="top"/>
    </xf>
    <xf numFmtId="44" fontId="8" fillId="10" borderId="12" xfId="0" applyNumberFormat="1" applyFont="1" applyFill="1" applyBorder="1" applyAlignment="1">
      <alignment vertical="top"/>
    </xf>
    <xf numFmtId="164" fontId="8" fillId="11" borderId="12" xfId="0" applyNumberFormat="1" applyFont="1" applyFill="1" applyBorder="1" applyAlignment="1">
      <alignment horizontal="centerContinuous" vertical="top"/>
    </xf>
    <xf numFmtId="164" fontId="8" fillId="11" borderId="12" xfId="3" applyNumberFormat="1" applyFont="1" applyFill="1" applyBorder="1" applyAlignment="1">
      <alignment horizontal="centerContinuous" vertical="top"/>
    </xf>
    <xf numFmtId="164" fontId="8" fillId="11" borderId="12" xfId="0" applyNumberFormat="1" applyFont="1" applyFill="1" applyBorder="1" applyAlignment="1">
      <alignment vertical="top"/>
    </xf>
    <xf numFmtId="164" fontId="8" fillId="11" borderId="12" xfId="0" applyNumberFormat="1" applyFont="1" applyFill="1" applyBorder="1" applyAlignment="1">
      <alignment horizontal="right" vertical="top"/>
    </xf>
    <xf numFmtId="44" fontId="8" fillId="11" borderId="12" xfId="0" applyNumberFormat="1" applyFont="1" applyFill="1" applyBorder="1" applyAlignment="1">
      <alignment vertical="top"/>
    </xf>
    <xf numFmtId="4" fontId="1" fillId="0" borderId="12" xfId="0" applyNumberFormat="1" applyFont="1" applyBorder="1" applyAlignment="1">
      <alignment horizontal="center" vertical="top"/>
    </xf>
    <xf numFmtId="0" fontId="15" fillId="3" borderId="12" xfId="0" applyFont="1" applyFill="1" applyBorder="1" applyAlignment="1">
      <alignment horizontal="center" vertical="top" wrapText="1"/>
    </xf>
    <xf numFmtId="165" fontId="15" fillId="3" borderId="12" xfId="2" applyFont="1" applyFill="1" applyBorder="1" applyAlignment="1">
      <alignment horizontal="center" vertical="top" wrapText="1"/>
    </xf>
    <xf numFmtId="0" fontId="3" fillId="0" borderId="12" xfId="0" applyFont="1" applyBorder="1" applyAlignment="1">
      <alignment horizontal="left" vertical="center" wrapText="1"/>
    </xf>
    <xf numFmtId="44" fontId="19" fillId="2" borderId="15" xfId="0" applyNumberFormat="1" applyFont="1" applyFill="1" applyBorder="1" applyAlignment="1">
      <alignment vertical="top" wrapText="1"/>
    </xf>
    <xf numFmtId="0" fontId="8" fillId="0" borderId="1"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16" xfId="0" applyFont="1" applyBorder="1" applyAlignment="1">
      <alignment horizontal="center" vertical="top" wrapText="1"/>
    </xf>
    <xf numFmtId="0" fontId="8" fillId="0" borderId="17" xfId="0" applyFont="1" applyBorder="1" applyAlignment="1">
      <alignment horizontal="center" vertical="top" wrapText="1"/>
    </xf>
    <xf numFmtId="0" fontId="8" fillId="0" borderId="18" xfId="0" applyFont="1" applyBorder="1" applyAlignment="1">
      <alignment horizontal="center" vertical="top" wrapText="1"/>
    </xf>
    <xf numFmtId="0" fontId="15" fillId="3" borderId="12" xfId="0" applyFont="1" applyFill="1" applyBorder="1" applyAlignment="1">
      <alignment horizontal="center" vertical="top" wrapText="1"/>
    </xf>
    <xf numFmtId="165" fontId="15" fillId="3" borderId="12" xfId="2" applyFont="1" applyFill="1" applyBorder="1" applyAlignment="1">
      <alignment horizontal="center"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11" fillId="0" borderId="4" xfId="0" applyFont="1" applyBorder="1" applyAlignment="1">
      <alignment horizontal="center" vertical="center" wrapText="1"/>
    </xf>
    <xf numFmtId="0" fontId="11" fillId="0" borderId="0" xfId="0" applyFont="1" applyAlignment="1">
      <alignment horizontal="center" vertical="center"/>
    </xf>
    <xf numFmtId="0" fontId="11" fillId="0" borderId="5" xfId="0" applyFont="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3" fillId="0" borderId="12" xfId="0" applyFont="1" applyBorder="1" applyAlignment="1">
      <alignment horizontal="justify" vertical="center" wrapText="1"/>
    </xf>
    <xf numFmtId="0" fontId="1" fillId="0" borderId="12" xfId="0" applyFont="1" applyBorder="1" applyAlignment="1">
      <alignment horizontal="justify" vertical="center" wrapText="1"/>
    </xf>
    <xf numFmtId="0" fontId="18" fillId="0" borderId="12" xfId="0" applyFont="1" applyBorder="1" applyAlignment="1">
      <alignment horizontal="justify" vertical="top" wrapText="1"/>
    </xf>
    <xf numFmtId="0" fontId="5" fillId="0" borderId="12" xfId="0" applyFont="1" applyBorder="1" applyAlignment="1">
      <alignment horizontal="justify" vertical="top"/>
    </xf>
  </cellXfs>
  <cellStyles count="5">
    <cellStyle name="Millares" xfId="1" builtinId="3"/>
    <cellStyle name="Moneda" xfId="2" builtinId="4"/>
    <cellStyle name="Moneda 2" xfId="4"/>
    <cellStyle name="Normal" xfId="0" builtinId="0"/>
    <cellStyle name="Normal 3 2" xfId="3"/>
  </cellStyles>
  <dxfs count="0"/>
  <tableStyles count="0" defaultTableStyle="TableStyleMedium2" defaultPivotStyle="PivotStyleLight16"/>
  <colors>
    <mruColors>
      <color rgb="FFDCE6F1"/>
      <color rgb="FFC5D9F1"/>
      <color rgb="FFCCC0DA"/>
      <color rgb="FFD8E4B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6</xdr:col>
      <xdr:colOff>1224641</xdr:colOff>
      <xdr:row>0</xdr:row>
      <xdr:rowOff>0</xdr:rowOff>
    </xdr:from>
    <xdr:to>
      <xdr:col>6</xdr:col>
      <xdr:colOff>2068284</xdr:colOff>
      <xdr:row>3</xdr:row>
      <xdr:rowOff>172324</xdr:rowOff>
    </xdr:to>
    <xdr:pic>
      <xdr:nvPicPr>
        <xdr:cNvPr id="3" name="Imagen 10">
          <a:extLst>
            <a:ext uri="{FF2B5EF4-FFF2-40B4-BE49-F238E27FC236}">
              <a16:creationId xmlns:a16="http://schemas.microsoft.com/office/drawing/2014/main" xmlns="" id="{D7402913-98BB-4499-A6B8-0A90D40CA9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1351" r="50589" b="46295"/>
        <a:stretch>
          <a:fillRect/>
        </a:stretch>
      </xdr:blipFill>
      <xdr:spPr bwMode="auto">
        <a:xfrm>
          <a:off x="11768816" y="0"/>
          <a:ext cx="843643" cy="1401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163284</xdr:colOff>
      <xdr:row>0</xdr:row>
      <xdr:rowOff>190499</xdr:rowOff>
    </xdr:from>
    <xdr:to>
      <xdr:col>1</xdr:col>
      <xdr:colOff>1796144</xdr:colOff>
      <xdr:row>1</xdr:row>
      <xdr:rowOff>256867</xdr:rowOff>
    </xdr:to>
    <xdr:pic>
      <xdr:nvPicPr>
        <xdr:cNvPr id="4" name="Imagen 2">
          <a:extLst>
            <a:ext uri="{FF2B5EF4-FFF2-40B4-BE49-F238E27FC236}">
              <a16:creationId xmlns:a16="http://schemas.microsoft.com/office/drawing/2014/main" xmlns="" id="{9D5EF007-6B1D-43A8-9998-4A13A63B1B4B}"/>
            </a:ext>
          </a:extLst>
        </xdr:cNvPr>
        <xdr:cNvPicPr>
          <a:picLocks noChangeAspect="1"/>
        </xdr:cNvPicPr>
      </xdr:nvPicPr>
      <xdr:blipFill>
        <a:blip xmlns:r="http://schemas.openxmlformats.org/officeDocument/2006/relationships" r:embed="rId2"/>
        <a:stretch>
          <a:fillRect/>
        </a:stretch>
      </xdr:blipFill>
      <xdr:spPr>
        <a:xfrm>
          <a:off x="163284" y="190499"/>
          <a:ext cx="2680610" cy="3793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1224641</xdr:colOff>
      <xdr:row>0</xdr:row>
      <xdr:rowOff>0</xdr:rowOff>
    </xdr:from>
    <xdr:to>
      <xdr:col>6</xdr:col>
      <xdr:colOff>2068284</xdr:colOff>
      <xdr:row>3</xdr:row>
      <xdr:rowOff>172324</xdr:rowOff>
    </xdr:to>
    <xdr:pic>
      <xdr:nvPicPr>
        <xdr:cNvPr id="2" name="Imagen 10">
          <a:extLst>
            <a:ext uri="{FF2B5EF4-FFF2-40B4-BE49-F238E27FC236}">
              <a16:creationId xmlns:a16="http://schemas.microsoft.com/office/drawing/2014/main" xmlns="" id="{D7402913-98BB-4499-A6B8-0A90D40CA9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1351" r="50589" b="46295"/>
        <a:stretch>
          <a:fillRect/>
        </a:stretch>
      </xdr:blipFill>
      <xdr:spPr bwMode="auto">
        <a:xfrm>
          <a:off x="11530691" y="0"/>
          <a:ext cx="634093" cy="1210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163284</xdr:colOff>
      <xdr:row>0</xdr:row>
      <xdr:rowOff>190499</xdr:rowOff>
    </xdr:from>
    <xdr:to>
      <xdr:col>1</xdr:col>
      <xdr:colOff>1796144</xdr:colOff>
      <xdr:row>1</xdr:row>
      <xdr:rowOff>256867</xdr:rowOff>
    </xdr:to>
    <xdr:pic>
      <xdr:nvPicPr>
        <xdr:cNvPr id="3" name="Imagen 2">
          <a:extLst>
            <a:ext uri="{FF2B5EF4-FFF2-40B4-BE49-F238E27FC236}">
              <a16:creationId xmlns:a16="http://schemas.microsoft.com/office/drawing/2014/main" xmlns="" id="{9D5EF007-6B1D-43A8-9998-4A13A63B1B4B}"/>
            </a:ext>
          </a:extLst>
        </xdr:cNvPr>
        <xdr:cNvPicPr>
          <a:picLocks noChangeAspect="1"/>
        </xdr:cNvPicPr>
      </xdr:nvPicPr>
      <xdr:blipFill>
        <a:blip xmlns:r="http://schemas.openxmlformats.org/officeDocument/2006/relationships" r:embed="rId2"/>
        <a:stretch>
          <a:fillRect/>
        </a:stretch>
      </xdr:blipFill>
      <xdr:spPr>
        <a:xfrm>
          <a:off x="163284" y="190499"/>
          <a:ext cx="2680610" cy="3806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RRACERIAS%20CYO/O%20B%20R%20A%20S%20%20%20E%20N%20%20%20P%20R%20O%20C%20E%20S%20O/VIALIDADES%20LOS%20CABOS%202016/Nueva%20carpeta/OBRAS/best%20buy/PRESUPUESTO_BEST_BUY_MUNDO_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ase\concurso%20publico%202001%20recursos%20propios\LIC%2006%20Guadalupe%20victoria%20fco%20i%20madero%20a%20ignacio%20ramirez\RV%20OBRAS%20LIC%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Jose%20Abel%20Moreno\Generador%20Villas%20Ellite%20IV_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RRACERIAS%20CYO/O%20B%20R%20A%20S%20%20%20E%20N%20%20%20P%20R%20O%20C%20E%20S%20O/VIALIDADES%20LOS%20CABOS%202016/Users/Consisa7/Desktop/O%20B%20R%20A%20S%20%20%20%20E%20N%20%20%20%20P%20R%20O%20C%20E%20S%20O/MISIONES/Users/GUSTAVO/Desktop/PRESUPUESTO%20TEPIC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363099D7\URB-1ERA%20ETAPA-ESTIMACION%202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ERRACERIAS%20CYO/O%20B%20R%20A%20S%20%20%20E%20N%20%20%20P%20R%20O%20C%20E%20S%20O/VIALIDADES%20LOS%20CABOS%202016/1.-PSUR%20RIO%202011%20Gen%20Autorizado%20Alcantarillado%20y%20Descargas%20Etapa%20I%20Parte%20II%20(17Oct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ESUPUESTO"/>
      <sheetName val="ANALISIS DE PRECIOS"/>
      <sheetName val="CUADRILLA"/>
    </sheetNames>
    <sheetDataSet>
      <sheetData sheetId="0"/>
      <sheetData sheetId="1"/>
      <sheetData sheetId="2">
        <row r="12">
          <cell r="J12">
            <v>0.05</v>
          </cell>
          <cell r="K12">
            <v>0.05</v>
          </cell>
          <cell r="M12">
            <v>0.05</v>
          </cell>
          <cell r="N12">
            <v>0.05</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es"/>
      <sheetName val="Plataformas"/>
      <sheetName val="Vialidades"/>
      <sheetName val="Guarniciones y Banquetas"/>
      <sheetName val="DrenajeA"/>
      <sheetName val="DrenajeB"/>
      <sheetName val="DescargaA"/>
      <sheetName val="DescargaB"/>
    </sheetNames>
    <sheetDataSet>
      <sheetData sheetId="0" refreshError="1"/>
      <sheetData sheetId="1" refreshError="1"/>
      <sheetData sheetId="2" refreshError="1"/>
      <sheetData sheetId="3" refreshError="1"/>
      <sheetData sheetId="4" refreshError="1"/>
      <sheetData sheetId="5" refreshError="1">
        <row r="13">
          <cell r="B13">
            <v>0.1</v>
          </cell>
        </row>
        <row r="14">
          <cell r="B14">
            <v>0.3</v>
          </cell>
        </row>
      </sheetData>
      <sheetData sheetId="6" refreshError="1"/>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ESUPUESTO "/>
      <sheetName val="ANALISIS DE PRECIOS"/>
      <sheetName val="CUADRILLA"/>
    </sheetNames>
    <sheetDataSet>
      <sheetData sheetId="0" refreshError="1"/>
      <sheetData sheetId="1" refreshError="1"/>
      <sheetData sheetId="2" refreshError="1"/>
      <sheetData sheetId="3">
        <row r="22">
          <cell r="J22">
            <v>2164.6856522857142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1"/>
      <sheetName val="V-01 "/>
      <sheetName val="V-02"/>
      <sheetName val="V-03"/>
      <sheetName val="REPORTE AJUSTE"/>
      <sheetName val="BLVD. PERLA DEL GOLFO"/>
      <sheetName val="BAHIA SANTA MARIA"/>
    </sheetNames>
    <sheetDataSet>
      <sheetData sheetId="0" refreshError="1"/>
      <sheetData sheetId="1" refreshError="1"/>
      <sheetData sheetId="2" refreshError="1"/>
      <sheetData sheetId="3" refreshError="1"/>
      <sheetData sheetId="4" refreshError="1"/>
      <sheetData sheetId="5" refreshError="1">
        <row r="8">
          <cell r="C8">
            <v>0.2</v>
          </cell>
        </row>
        <row r="9">
          <cell r="C9">
            <v>0.05</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cantarillado"/>
      <sheetName val="Anexo Alcantarillado"/>
      <sheetName val="Pozos de Visita"/>
      <sheetName val="Descargas Sanitarias"/>
      <sheetName val="Anexo Descarga San"/>
    </sheetNames>
    <sheetDataSet>
      <sheetData sheetId="0"/>
      <sheetData sheetId="1"/>
      <sheetData sheetId="2" refreshError="1"/>
      <sheetData sheetId="3" refreshError="1"/>
      <sheetData sheetId="4">
        <row r="13">
          <cell r="Q13">
            <v>0.37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7"/>
  <sheetViews>
    <sheetView tabSelected="1" view="pageBreakPreview" zoomScale="70" zoomScaleNormal="70" zoomScaleSheetLayoutView="70" workbookViewId="0">
      <pane xSplit="7" ySplit="7" topLeftCell="H8" activePane="bottomRight" state="frozen"/>
      <selection pane="topRight" activeCell="G1" sqref="G1"/>
      <selection pane="bottomLeft" activeCell="A10" sqref="A10"/>
      <selection pane="bottomRight" activeCell="D74" sqref="D74"/>
    </sheetView>
  </sheetViews>
  <sheetFormatPr baseColWidth="10" defaultColWidth="11.42578125" defaultRowHeight="12.75" outlineLevelRow="1"/>
  <cols>
    <col min="1" max="1" width="15.7109375" style="2" customWidth="1"/>
    <col min="2" max="2" width="71.42578125" style="2" customWidth="1"/>
    <col min="3" max="3" width="10.28515625" style="2" customWidth="1"/>
    <col min="4" max="4" width="12.28515625" style="28" bestFit="1" customWidth="1"/>
    <col min="5" max="5" width="15.5703125" style="43" customWidth="1"/>
    <col min="6" max="6" width="29.28515625" style="43" bestFit="1" customWidth="1"/>
    <col min="7" max="7" width="27.85546875" style="43" customWidth="1"/>
    <col min="8" max="16384" width="11.42578125" style="2"/>
  </cols>
  <sheetData>
    <row r="1" spans="1:7" s="1" customFormat="1" ht="24.75" customHeight="1">
      <c r="A1" s="93"/>
      <c r="B1" s="94"/>
      <c r="C1" s="94"/>
      <c r="D1" s="94"/>
      <c r="E1" s="94"/>
      <c r="F1" s="94"/>
      <c r="G1" s="95"/>
    </row>
    <row r="2" spans="1:7" s="1" customFormat="1" ht="32.25" customHeight="1">
      <c r="A2" s="96" t="s">
        <v>405</v>
      </c>
      <c r="B2" s="97"/>
      <c r="C2" s="97"/>
      <c r="D2" s="97"/>
      <c r="E2" s="97"/>
      <c r="F2" s="97"/>
      <c r="G2" s="98"/>
    </row>
    <row r="3" spans="1:7" s="1" customFormat="1" ht="24.75" customHeight="1">
      <c r="A3" s="99" t="s">
        <v>406</v>
      </c>
      <c r="B3" s="100"/>
      <c r="C3" s="100"/>
      <c r="D3" s="100"/>
      <c r="E3" s="100"/>
      <c r="F3" s="100"/>
      <c r="G3" s="101"/>
    </row>
    <row r="4" spans="1:7" ht="24.75" customHeight="1" thickBot="1">
      <c r="A4" s="106"/>
      <c r="B4" s="107"/>
      <c r="C4" s="107"/>
      <c r="D4" s="107"/>
      <c r="E4" s="107"/>
      <c r="F4" s="107"/>
      <c r="G4" s="108"/>
    </row>
    <row r="5" spans="1:7" s="3" customFormat="1" ht="26.25">
      <c r="A5" s="102" t="s">
        <v>407</v>
      </c>
      <c r="B5" s="103"/>
      <c r="C5" s="103"/>
      <c r="D5" s="103"/>
      <c r="E5" s="103"/>
      <c r="F5" s="104"/>
      <c r="G5" s="105"/>
    </row>
    <row r="6" spans="1:7" s="3" customFormat="1" ht="80.25" customHeight="1" collapsed="1">
      <c r="A6" s="109" t="s">
        <v>409</v>
      </c>
      <c r="B6" s="110"/>
      <c r="C6" s="111" t="s">
        <v>410</v>
      </c>
      <c r="D6" s="112"/>
      <c r="E6" s="112"/>
      <c r="F6" s="112"/>
      <c r="G6" s="83" t="s">
        <v>408</v>
      </c>
    </row>
    <row r="7" spans="1:7" s="3" customFormat="1">
      <c r="A7" s="4" t="s">
        <v>0</v>
      </c>
      <c r="B7" s="4" t="s">
        <v>1</v>
      </c>
      <c r="C7" s="4" t="s">
        <v>2</v>
      </c>
      <c r="D7" s="5" t="s">
        <v>3</v>
      </c>
      <c r="E7" s="6" t="s">
        <v>4</v>
      </c>
      <c r="F7" s="6" t="s">
        <v>411</v>
      </c>
      <c r="G7" s="6" t="s">
        <v>5</v>
      </c>
    </row>
    <row r="8" spans="1:7" s="3" customFormat="1" ht="19.5" customHeight="1">
      <c r="A8" s="44" t="s">
        <v>6</v>
      </c>
      <c r="B8" s="45"/>
      <c r="C8" s="44"/>
      <c r="D8" s="44"/>
      <c r="E8" s="44"/>
      <c r="F8" s="44"/>
      <c r="G8" s="46"/>
    </row>
    <row r="9" spans="1:7" ht="18.75">
      <c r="A9" s="7"/>
      <c r="B9" s="8" t="s">
        <v>7</v>
      </c>
      <c r="C9" s="9"/>
      <c r="D9" s="10"/>
      <c r="E9" s="11"/>
      <c r="F9" s="11"/>
      <c r="G9" s="12">
        <f>SUM(G10:G19)</f>
        <v>3558411.2506999997</v>
      </c>
    </row>
    <row r="10" spans="1:7" s="3" customFormat="1" ht="114.75" outlineLevel="1">
      <c r="A10" s="13" t="s">
        <v>35</v>
      </c>
      <c r="B10" s="63" t="s">
        <v>57</v>
      </c>
      <c r="C10" s="15" t="s">
        <v>8</v>
      </c>
      <c r="D10" s="62">
        <v>1058.29</v>
      </c>
      <c r="E10" s="16">
        <v>1058.29</v>
      </c>
      <c r="F10" s="16"/>
      <c r="G10" s="17">
        <f>E10*D10</f>
        <v>1119977.7241</v>
      </c>
    </row>
    <row r="11" spans="1:7" s="3" customFormat="1" ht="102" outlineLevel="1">
      <c r="A11" s="13" t="s">
        <v>36</v>
      </c>
      <c r="B11" s="63" t="s">
        <v>58</v>
      </c>
      <c r="C11" s="13" t="s">
        <v>8</v>
      </c>
      <c r="D11" s="80">
        <v>284.32</v>
      </c>
      <c r="E11" s="18">
        <v>284.32</v>
      </c>
      <c r="F11" s="18"/>
      <c r="G11" s="17">
        <f t="shared" ref="G11:G19" si="0">E11*D11</f>
        <v>80837.862399999998</v>
      </c>
    </row>
    <row r="12" spans="1:7" s="3" customFormat="1" ht="114.75" outlineLevel="1">
      <c r="A12" s="13" t="s">
        <v>37</v>
      </c>
      <c r="B12" s="63" t="s">
        <v>59</v>
      </c>
      <c r="C12" s="13" t="s">
        <v>8</v>
      </c>
      <c r="D12" s="80">
        <v>268.52</v>
      </c>
      <c r="E12" s="67">
        <v>268.52</v>
      </c>
      <c r="F12" s="67"/>
      <c r="G12" s="17">
        <f t="shared" si="0"/>
        <v>72102.990399999995</v>
      </c>
    </row>
    <row r="13" spans="1:7" s="3" customFormat="1" ht="89.25" outlineLevel="1">
      <c r="A13" s="13" t="s">
        <v>38</v>
      </c>
      <c r="B13" s="63" t="s">
        <v>60</v>
      </c>
      <c r="C13" s="13" t="s">
        <v>8</v>
      </c>
      <c r="D13" s="80">
        <v>99.69</v>
      </c>
      <c r="E13" s="18">
        <v>99.69</v>
      </c>
      <c r="F13" s="18"/>
      <c r="G13" s="17">
        <f t="shared" si="0"/>
        <v>9938.0960999999988</v>
      </c>
    </row>
    <row r="14" spans="1:7" s="3" customFormat="1" ht="89.25" outlineLevel="1">
      <c r="A14" s="13" t="s">
        <v>39</v>
      </c>
      <c r="B14" s="63" t="s">
        <v>49</v>
      </c>
      <c r="C14" s="13" t="s">
        <v>8</v>
      </c>
      <c r="D14" s="80">
        <v>940.88</v>
      </c>
      <c r="E14" s="18">
        <v>940.88</v>
      </c>
      <c r="F14" s="18"/>
      <c r="G14" s="17">
        <f t="shared" si="0"/>
        <v>885255.17440000002</v>
      </c>
    </row>
    <row r="15" spans="1:7" s="3" customFormat="1" ht="63.75" outlineLevel="1">
      <c r="A15" s="13" t="s">
        <v>40</v>
      </c>
      <c r="B15" s="63" t="s">
        <v>50</v>
      </c>
      <c r="C15" s="13" t="s">
        <v>8</v>
      </c>
      <c r="D15" s="80">
        <v>538.97</v>
      </c>
      <c r="E15" s="18">
        <v>538.97</v>
      </c>
      <c r="F15" s="18"/>
      <c r="G15" s="17">
        <f t="shared" si="0"/>
        <v>290488.66090000002</v>
      </c>
    </row>
    <row r="16" spans="1:7" s="3" customFormat="1" ht="51" outlineLevel="1">
      <c r="A16" s="64" t="s">
        <v>208</v>
      </c>
      <c r="B16" s="63" t="s">
        <v>334</v>
      </c>
      <c r="C16" s="64" t="s">
        <v>11</v>
      </c>
      <c r="D16" s="80">
        <v>4</v>
      </c>
      <c r="E16" s="18">
        <v>4</v>
      </c>
      <c r="F16" s="18"/>
      <c r="G16" s="17">
        <f t="shared" si="0"/>
        <v>16</v>
      </c>
    </row>
    <row r="17" spans="1:7" s="3" customFormat="1" ht="102" outlineLevel="1">
      <c r="A17" s="13" t="s">
        <v>41</v>
      </c>
      <c r="B17" s="63" t="s">
        <v>61</v>
      </c>
      <c r="C17" s="64" t="s">
        <v>11</v>
      </c>
      <c r="D17" s="80">
        <v>1</v>
      </c>
      <c r="E17" s="18">
        <v>1</v>
      </c>
      <c r="F17" s="18"/>
      <c r="G17" s="17">
        <f t="shared" si="0"/>
        <v>1</v>
      </c>
    </row>
    <row r="18" spans="1:7" s="3" customFormat="1" ht="63.75" outlineLevel="1">
      <c r="A18" s="13" t="s">
        <v>42</v>
      </c>
      <c r="B18" s="63" t="s">
        <v>62</v>
      </c>
      <c r="C18" s="13" t="s">
        <v>8</v>
      </c>
      <c r="D18" s="80">
        <v>1048.68</v>
      </c>
      <c r="E18" s="18">
        <v>1048.68</v>
      </c>
      <c r="F18" s="18"/>
      <c r="G18" s="17">
        <f t="shared" si="0"/>
        <v>1099729.7424000001</v>
      </c>
    </row>
    <row r="19" spans="1:7" s="3" customFormat="1" ht="89.25" outlineLevel="1">
      <c r="A19" s="13" t="s">
        <v>206</v>
      </c>
      <c r="B19" s="63" t="s">
        <v>209</v>
      </c>
      <c r="C19" s="64" t="s">
        <v>207</v>
      </c>
      <c r="D19" s="80">
        <v>8</v>
      </c>
      <c r="E19" s="18">
        <v>8</v>
      </c>
      <c r="F19" s="18"/>
      <c r="G19" s="17">
        <f t="shared" si="0"/>
        <v>64</v>
      </c>
    </row>
    <row r="20" spans="1:7" ht="18.75">
      <c r="A20" s="7"/>
      <c r="B20" s="8" t="s">
        <v>9</v>
      </c>
      <c r="C20" s="9"/>
      <c r="D20" s="10"/>
      <c r="E20" s="11"/>
      <c r="F20" s="11"/>
      <c r="G20" s="12">
        <f>SUM(G21:G32)</f>
        <v>1553807.7456000003</v>
      </c>
    </row>
    <row r="21" spans="1:7" s="3" customFormat="1" ht="89.25" outlineLevel="1">
      <c r="A21" s="13" t="s">
        <v>43</v>
      </c>
      <c r="B21" s="19" t="s">
        <v>193</v>
      </c>
      <c r="C21" s="15" t="s">
        <v>10</v>
      </c>
      <c r="D21" s="62">
        <v>1246.1600000000001</v>
      </c>
      <c r="E21" s="16">
        <v>1246.1600000000001</v>
      </c>
      <c r="F21" s="16"/>
      <c r="G21" s="16">
        <f t="shared" ref="G21:G32" si="1">E21*D21</f>
        <v>1552914.7456000003</v>
      </c>
    </row>
    <row r="22" spans="1:7" s="3" customFormat="1" ht="76.5" outlineLevel="1">
      <c r="A22" s="13" t="s">
        <v>44</v>
      </c>
      <c r="B22" s="69" t="s">
        <v>53</v>
      </c>
      <c r="C22" s="13" t="s">
        <v>11</v>
      </c>
      <c r="D22" s="80">
        <v>18</v>
      </c>
      <c r="E22" s="16">
        <v>18</v>
      </c>
      <c r="F22" s="16"/>
      <c r="G22" s="18">
        <f t="shared" si="1"/>
        <v>324</v>
      </c>
    </row>
    <row r="23" spans="1:7" s="3" customFormat="1" ht="38.25" outlineLevel="1">
      <c r="A23" s="64" t="s">
        <v>186</v>
      </c>
      <c r="B23" s="69" t="s">
        <v>328</v>
      </c>
      <c r="C23" s="13" t="s">
        <v>11</v>
      </c>
      <c r="D23" s="80">
        <v>0</v>
      </c>
      <c r="E23" s="16">
        <v>0</v>
      </c>
      <c r="F23" s="16"/>
      <c r="G23" s="18">
        <f>E23*D23</f>
        <v>0</v>
      </c>
    </row>
    <row r="24" spans="1:7" s="3" customFormat="1" ht="38.25" outlineLevel="1">
      <c r="A24" s="13" t="s">
        <v>45</v>
      </c>
      <c r="B24" s="63" t="s">
        <v>329</v>
      </c>
      <c r="C24" s="15" t="s">
        <v>11</v>
      </c>
      <c r="D24" s="62">
        <v>5</v>
      </c>
      <c r="E24" s="16">
        <v>5</v>
      </c>
      <c r="F24" s="16"/>
      <c r="G24" s="16">
        <f t="shared" ref="G24" si="2">E24*D24</f>
        <v>25</v>
      </c>
    </row>
    <row r="25" spans="1:7" s="3" customFormat="1" ht="38.25" outlineLevel="1">
      <c r="A25" s="13" t="s">
        <v>46</v>
      </c>
      <c r="B25" s="69" t="s">
        <v>330</v>
      </c>
      <c r="C25" s="13" t="s">
        <v>11</v>
      </c>
      <c r="D25" s="80">
        <v>4</v>
      </c>
      <c r="E25" s="16">
        <v>4</v>
      </c>
      <c r="F25" s="16"/>
      <c r="G25" s="18">
        <f t="shared" si="1"/>
        <v>16</v>
      </c>
    </row>
    <row r="26" spans="1:7" s="3" customFormat="1" ht="38.25" outlineLevel="1">
      <c r="A26" s="64" t="s">
        <v>326</v>
      </c>
      <c r="B26" s="63" t="s">
        <v>331</v>
      </c>
      <c r="C26" s="15" t="s">
        <v>11</v>
      </c>
      <c r="D26" s="62">
        <v>2</v>
      </c>
      <c r="E26" s="16">
        <v>2</v>
      </c>
      <c r="F26" s="16"/>
      <c r="G26" s="16">
        <f t="shared" si="1"/>
        <v>4</v>
      </c>
    </row>
    <row r="27" spans="1:7" s="3" customFormat="1" ht="38.25" outlineLevel="1">
      <c r="A27" s="64" t="s">
        <v>327</v>
      </c>
      <c r="B27" s="69" t="s">
        <v>332</v>
      </c>
      <c r="C27" s="13" t="s">
        <v>11</v>
      </c>
      <c r="D27" s="80">
        <v>1</v>
      </c>
      <c r="E27" s="16">
        <v>1</v>
      </c>
      <c r="F27" s="16"/>
      <c r="G27" s="18">
        <f t="shared" si="1"/>
        <v>1</v>
      </c>
    </row>
    <row r="28" spans="1:7" s="3" customFormat="1" ht="51" outlineLevel="1">
      <c r="A28" s="13" t="s">
        <v>47</v>
      </c>
      <c r="B28" s="69" t="s">
        <v>333</v>
      </c>
      <c r="C28" s="13" t="s">
        <v>11</v>
      </c>
      <c r="D28" s="80">
        <v>10</v>
      </c>
      <c r="E28" s="16">
        <v>10</v>
      </c>
      <c r="F28" s="16"/>
      <c r="G28" s="18">
        <f t="shared" si="1"/>
        <v>100</v>
      </c>
    </row>
    <row r="29" spans="1:7" s="3" customFormat="1" ht="39" customHeight="1" outlineLevel="1">
      <c r="A29" s="13" t="s">
        <v>48</v>
      </c>
      <c r="B29" s="14" t="s">
        <v>54</v>
      </c>
      <c r="C29" s="15" t="s">
        <v>11</v>
      </c>
      <c r="D29" s="62">
        <v>18</v>
      </c>
      <c r="E29" s="16">
        <v>18</v>
      </c>
      <c r="F29" s="16"/>
      <c r="G29" s="16">
        <f t="shared" si="1"/>
        <v>324</v>
      </c>
    </row>
    <row r="30" spans="1:7" s="3" customFormat="1" ht="38.25" outlineLevel="1">
      <c r="A30" s="13" t="s">
        <v>51</v>
      </c>
      <c r="B30" s="14" t="s">
        <v>55</v>
      </c>
      <c r="C30" s="15" t="s">
        <v>11</v>
      </c>
      <c r="D30" s="62">
        <v>9</v>
      </c>
      <c r="E30" s="16">
        <v>9</v>
      </c>
      <c r="F30" s="16"/>
      <c r="G30" s="16">
        <f t="shared" si="1"/>
        <v>81</v>
      </c>
    </row>
    <row r="31" spans="1:7" s="3" customFormat="1" ht="38.25" outlineLevel="1">
      <c r="A31" s="13" t="s">
        <v>52</v>
      </c>
      <c r="B31" s="14" t="s">
        <v>56</v>
      </c>
      <c r="C31" s="13" t="s">
        <v>11</v>
      </c>
      <c r="D31" s="80">
        <v>3</v>
      </c>
      <c r="E31" s="16">
        <v>3</v>
      </c>
      <c r="F31" s="16"/>
      <c r="G31" s="18">
        <f t="shared" si="1"/>
        <v>9</v>
      </c>
    </row>
    <row r="32" spans="1:7" s="3" customFormat="1" ht="38.25" outlineLevel="1">
      <c r="A32" s="64" t="s">
        <v>194</v>
      </c>
      <c r="B32" s="14" t="s">
        <v>195</v>
      </c>
      <c r="C32" s="13" t="s">
        <v>11</v>
      </c>
      <c r="D32" s="80">
        <v>3</v>
      </c>
      <c r="E32" s="16">
        <v>3</v>
      </c>
      <c r="F32" s="16"/>
      <c r="G32" s="18">
        <f t="shared" si="1"/>
        <v>9</v>
      </c>
    </row>
    <row r="33" spans="1:7" ht="18.75">
      <c r="A33" s="7"/>
      <c r="B33" s="8" t="s">
        <v>12</v>
      </c>
      <c r="C33" s="9"/>
      <c r="D33" s="10"/>
      <c r="E33" s="11"/>
      <c r="F33" s="11"/>
      <c r="G33" s="12">
        <f>SUM(G34:G36)</f>
        <v>4987</v>
      </c>
    </row>
    <row r="34" spans="1:7" s="3" customFormat="1" ht="191.25" outlineLevel="1">
      <c r="A34" s="65" t="s">
        <v>210</v>
      </c>
      <c r="B34" s="63" t="s">
        <v>335</v>
      </c>
      <c r="C34" s="13" t="s">
        <v>11</v>
      </c>
      <c r="D34" s="80">
        <v>1</v>
      </c>
      <c r="E34" s="16">
        <v>1</v>
      </c>
      <c r="F34" s="16"/>
      <c r="G34" s="18">
        <f>E34*D34</f>
        <v>1</v>
      </c>
    </row>
    <row r="35" spans="1:7" s="3" customFormat="1" ht="191.25" outlineLevel="1">
      <c r="A35" s="65" t="s">
        <v>211</v>
      </c>
      <c r="B35" s="63" t="s">
        <v>336</v>
      </c>
      <c r="C35" s="13" t="s">
        <v>11</v>
      </c>
      <c r="D35" s="80">
        <f>11+4</f>
        <v>15</v>
      </c>
      <c r="E35" s="16">
        <v>15</v>
      </c>
      <c r="F35" s="16"/>
      <c r="G35" s="18">
        <f>E35*D35</f>
        <v>225</v>
      </c>
    </row>
    <row r="36" spans="1:7" s="3" customFormat="1" ht="191.25" outlineLevel="1">
      <c r="A36" s="65" t="s">
        <v>212</v>
      </c>
      <c r="B36" s="63" t="s">
        <v>337</v>
      </c>
      <c r="C36" s="13" t="s">
        <v>11</v>
      </c>
      <c r="D36" s="80">
        <v>69</v>
      </c>
      <c r="E36" s="16">
        <v>69</v>
      </c>
      <c r="F36" s="16"/>
      <c r="G36" s="18">
        <f>E36*D36</f>
        <v>4761</v>
      </c>
    </row>
    <row r="37" spans="1:7" ht="18.75">
      <c r="A37" s="7"/>
      <c r="B37" s="8" t="s">
        <v>13</v>
      </c>
      <c r="C37" s="9"/>
      <c r="D37" s="10"/>
      <c r="E37" s="11"/>
      <c r="F37" s="11"/>
      <c r="G37" s="12">
        <f>SUM(G38:G43)</f>
        <v>241</v>
      </c>
    </row>
    <row r="38" spans="1:7" ht="165.75" outlineLevel="1">
      <c r="A38" s="13" t="s">
        <v>63</v>
      </c>
      <c r="B38" s="14" t="s">
        <v>65</v>
      </c>
      <c r="C38" s="13" t="s">
        <v>11</v>
      </c>
      <c r="D38" s="80">
        <v>5</v>
      </c>
      <c r="E38" s="16">
        <v>5</v>
      </c>
      <c r="F38" s="16"/>
      <c r="G38" s="20">
        <f>E38*D38</f>
        <v>25</v>
      </c>
    </row>
    <row r="39" spans="1:7" ht="165.75" outlineLevel="1">
      <c r="A39" s="13" t="s">
        <v>196</v>
      </c>
      <c r="B39" s="14" t="s">
        <v>198</v>
      </c>
      <c r="C39" s="64" t="s">
        <v>11</v>
      </c>
      <c r="D39" s="80">
        <v>1</v>
      </c>
      <c r="E39" s="16">
        <v>1</v>
      </c>
      <c r="F39" s="16"/>
      <c r="G39" s="20">
        <f t="shared" ref="G39:G42" si="3">E39*D39</f>
        <v>1</v>
      </c>
    </row>
    <row r="40" spans="1:7" ht="165.75" outlineLevel="1">
      <c r="A40" s="64" t="s">
        <v>213</v>
      </c>
      <c r="B40" s="63" t="s">
        <v>214</v>
      </c>
      <c r="C40" s="13" t="s">
        <v>11</v>
      </c>
      <c r="D40" s="80">
        <v>1</v>
      </c>
      <c r="E40" s="16">
        <v>1</v>
      </c>
      <c r="F40" s="16"/>
      <c r="G40" s="20">
        <f>E40*D40</f>
        <v>1</v>
      </c>
    </row>
    <row r="41" spans="1:7" ht="165.75" outlineLevel="1">
      <c r="A41" s="13" t="s">
        <v>197</v>
      </c>
      <c r="B41" s="14" t="s">
        <v>199</v>
      </c>
      <c r="C41" s="13" t="s">
        <v>11</v>
      </c>
      <c r="D41" s="80">
        <v>3</v>
      </c>
      <c r="E41" s="16">
        <v>3</v>
      </c>
      <c r="F41" s="16"/>
      <c r="G41" s="20">
        <f t="shared" si="3"/>
        <v>9</v>
      </c>
    </row>
    <row r="42" spans="1:7" ht="38.25" outlineLevel="1">
      <c r="A42" s="13" t="s">
        <v>64</v>
      </c>
      <c r="B42" s="14" t="s">
        <v>66</v>
      </c>
      <c r="C42" s="13" t="s">
        <v>11</v>
      </c>
      <c r="D42" s="80">
        <v>3</v>
      </c>
      <c r="E42" s="16">
        <v>3</v>
      </c>
      <c r="F42" s="16"/>
      <c r="G42" s="20">
        <f t="shared" si="3"/>
        <v>9</v>
      </c>
    </row>
    <row r="43" spans="1:7" ht="63.75" outlineLevel="1">
      <c r="A43" s="64" t="s">
        <v>187</v>
      </c>
      <c r="B43" s="14" t="s">
        <v>188</v>
      </c>
      <c r="C43" s="13" t="s">
        <v>11</v>
      </c>
      <c r="D43" s="80">
        <v>14</v>
      </c>
      <c r="E43" s="16">
        <v>14</v>
      </c>
      <c r="F43" s="16"/>
      <c r="G43" s="20">
        <f>E43*D43</f>
        <v>196</v>
      </c>
    </row>
    <row r="44" spans="1:7" s="3" customFormat="1" ht="19.5" customHeight="1">
      <c r="A44" s="47"/>
      <c r="B44" s="48"/>
      <c r="C44" s="47"/>
      <c r="D44" s="47"/>
      <c r="E44" s="49"/>
      <c r="F44" s="49"/>
      <c r="G44" s="50">
        <f>G37+G33+G20+G9</f>
        <v>5117446.9962999998</v>
      </c>
    </row>
    <row r="45" spans="1:7" s="3" customFormat="1" ht="18" customHeight="1">
      <c r="A45" s="22"/>
      <c r="B45" s="22"/>
      <c r="C45" s="22"/>
      <c r="D45" s="23"/>
      <c r="E45" s="24"/>
      <c r="F45" s="24"/>
      <c r="G45" s="24"/>
    </row>
    <row r="46" spans="1:7" s="3" customFormat="1" ht="18.75" customHeight="1">
      <c r="A46" s="51" t="s">
        <v>14</v>
      </c>
      <c r="B46" s="52"/>
      <c r="C46" s="51"/>
      <c r="D46" s="51"/>
      <c r="E46" s="51"/>
      <c r="F46" s="51"/>
      <c r="G46" s="51"/>
    </row>
    <row r="47" spans="1:7" ht="18.75">
      <c r="A47" s="7"/>
      <c r="B47" s="8" t="s">
        <v>7</v>
      </c>
      <c r="C47" s="9"/>
      <c r="D47" s="10"/>
      <c r="E47" s="11"/>
      <c r="F47" s="11"/>
      <c r="G47" s="12">
        <f>SUM(G48:G58)</f>
        <v>11039561.581699999</v>
      </c>
    </row>
    <row r="48" spans="1:7" s="3" customFormat="1" ht="127.5" outlineLevel="1">
      <c r="A48" s="13" t="s">
        <v>67</v>
      </c>
      <c r="B48" s="14" t="s">
        <v>75</v>
      </c>
      <c r="C48" s="15" t="s">
        <v>8</v>
      </c>
      <c r="D48" s="62">
        <v>2020.47</v>
      </c>
      <c r="E48" s="16">
        <v>2020.47</v>
      </c>
      <c r="F48" s="16"/>
      <c r="G48" s="21">
        <f t="shared" ref="G48:G58" si="4">E48*D48</f>
        <v>4082299.0208999999</v>
      </c>
    </row>
    <row r="49" spans="1:7" s="3" customFormat="1" ht="114.75" outlineLevel="1">
      <c r="A49" s="13" t="s">
        <v>68</v>
      </c>
      <c r="B49" s="14" t="s">
        <v>76</v>
      </c>
      <c r="C49" s="13" t="s">
        <v>8</v>
      </c>
      <c r="D49" s="62">
        <v>392.87</v>
      </c>
      <c r="E49" s="16">
        <v>392.87</v>
      </c>
      <c r="F49" s="16"/>
      <c r="G49" s="21">
        <f t="shared" si="4"/>
        <v>154346.83689999999</v>
      </c>
    </row>
    <row r="50" spans="1:7" s="3" customFormat="1" ht="114.75" outlineLevel="1">
      <c r="A50" s="13" t="s">
        <v>69</v>
      </c>
      <c r="B50" s="14" t="s">
        <v>77</v>
      </c>
      <c r="C50" s="13" t="s">
        <v>8</v>
      </c>
      <c r="D50" s="62">
        <v>420.93</v>
      </c>
      <c r="E50" s="16">
        <v>420.93</v>
      </c>
      <c r="F50" s="16"/>
      <c r="G50" s="21">
        <f t="shared" si="4"/>
        <v>177182.0649</v>
      </c>
    </row>
    <row r="51" spans="1:7" s="3" customFormat="1" ht="76.5" outlineLevel="1">
      <c r="A51" s="13" t="s">
        <v>70</v>
      </c>
      <c r="B51" s="14" t="s">
        <v>78</v>
      </c>
      <c r="C51" s="13" t="s">
        <v>8</v>
      </c>
      <c r="D51" s="80">
        <v>185.75</v>
      </c>
      <c r="E51" s="16">
        <v>185.75</v>
      </c>
      <c r="F51" s="16"/>
      <c r="G51" s="20">
        <f t="shared" si="4"/>
        <v>34503.0625</v>
      </c>
    </row>
    <row r="52" spans="1:7" s="3" customFormat="1" ht="63.75" outlineLevel="1">
      <c r="A52" s="13" t="s">
        <v>71</v>
      </c>
      <c r="B52" s="63" t="s">
        <v>189</v>
      </c>
      <c r="C52" s="13" t="s">
        <v>8</v>
      </c>
      <c r="D52" s="80">
        <v>1089.02</v>
      </c>
      <c r="E52" s="16">
        <v>1089.02</v>
      </c>
      <c r="F52" s="16"/>
      <c r="G52" s="20">
        <f t="shared" si="4"/>
        <v>1185964.5604000001</v>
      </c>
    </row>
    <row r="53" spans="1:7" s="3" customFormat="1" ht="64.5" customHeight="1" outlineLevel="1">
      <c r="A53" s="13" t="s">
        <v>72</v>
      </c>
      <c r="B53" s="14" t="s">
        <v>79</v>
      </c>
      <c r="C53" s="13" t="s">
        <v>8</v>
      </c>
      <c r="D53" s="80">
        <v>1531.44</v>
      </c>
      <c r="E53" s="16">
        <v>1531.44</v>
      </c>
      <c r="F53" s="16"/>
      <c r="G53" s="20">
        <f t="shared" si="4"/>
        <v>2345308.4736000001</v>
      </c>
    </row>
    <row r="54" spans="1:7" s="3" customFormat="1" ht="51" outlineLevel="1">
      <c r="A54" s="13" t="s">
        <v>73</v>
      </c>
      <c r="B54" s="14" t="s">
        <v>200</v>
      </c>
      <c r="C54" s="64" t="s">
        <v>11</v>
      </c>
      <c r="D54" s="80">
        <v>1</v>
      </c>
      <c r="E54" s="16">
        <v>1</v>
      </c>
      <c r="F54" s="16"/>
      <c r="G54" s="20">
        <f>E54*D54</f>
        <v>1</v>
      </c>
    </row>
    <row r="55" spans="1:7" s="3" customFormat="1" ht="51" outlineLevel="1">
      <c r="A55" s="13" t="s">
        <v>217</v>
      </c>
      <c r="B55" s="63" t="s">
        <v>219</v>
      </c>
      <c r="C55" s="64" t="s">
        <v>11</v>
      </c>
      <c r="D55" s="80">
        <v>4</v>
      </c>
      <c r="E55" s="16">
        <v>4</v>
      </c>
      <c r="F55" s="16"/>
      <c r="G55" s="20">
        <f>E55*D55</f>
        <v>16</v>
      </c>
    </row>
    <row r="56" spans="1:7" s="3" customFormat="1" ht="102" outlineLevel="1">
      <c r="A56" s="13" t="s">
        <v>218</v>
      </c>
      <c r="B56" s="63" t="s">
        <v>220</v>
      </c>
      <c r="C56" s="64" t="s">
        <v>11</v>
      </c>
      <c r="D56" s="80">
        <v>1</v>
      </c>
      <c r="E56" s="16">
        <v>1</v>
      </c>
      <c r="F56" s="16"/>
      <c r="G56" s="20">
        <f>E56*D56</f>
        <v>1</v>
      </c>
    </row>
    <row r="57" spans="1:7" s="3" customFormat="1" ht="63.75" outlineLevel="1">
      <c r="A57" s="13" t="s">
        <v>74</v>
      </c>
      <c r="B57" s="14" t="s">
        <v>80</v>
      </c>
      <c r="C57" s="13" t="s">
        <v>8</v>
      </c>
      <c r="D57" s="80">
        <v>1749.25</v>
      </c>
      <c r="E57" s="16">
        <v>1749.25</v>
      </c>
      <c r="F57" s="16"/>
      <c r="G57" s="20">
        <f t="shared" ref="G57" si="5">E57*D57</f>
        <v>3059875.5625</v>
      </c>
    </row>
    <row r="58" spans="1:7" s="3" customFormat="1" ht="89.25" outlineLevel="1">
      <c r="A58" s="13" t="s">
        <v>215</v>
      </c>
      <c r="B58" s="63" t="s">
        <v>216</v>
      </c>
      <c r="C58" s="64" t="s">
        <v>207</v>
      </c>
      <c r="D58" s="80">
        <v>8</v>
      </c>
      <c r="E58" s="16">
        <v>8</v>
      </c>
      <c r="F58" s="16"/>
      <c r="G58" s="20">
        <f t="shared" si="4"/>
        <v>64</v>
      </c>
    </row>
    <row r="59" spans="1:7" ht="18.75">
      <c r="A59" s="7"/>
      <c r="B59" s="8" t="s">
        <v>9</v>
      </c>
      <c r="C59" s="9"/>
      <c r="D59" s="10"/>
      <c r="E59" s="11"/>
      <c r="F59" s="11"/>
      <c r="G59" s="12">
        <f>SUM(G60:G64)</f>
        <v>1650224.8399999999</v>
      </c>
    </row>
    <row r="60" spans="1:7" s="3" customFormat="1" ht="76.5" outlineLevel="1">
      <c r="A60" s="64" t="s">
        <v>221</v>
      </c>
      <c r="B60" s="63" t="s">
        <v>225</v>
      </c>
      <c r="C60" s="15" t="s">
        <v>10</v>
      </c>
      <c r="D60" s="62">
        <v>1282.8</v>
      </c>
      <c r="E60" s="16">
        <v>1282.8</v>
      </c>
      <c r="F60" s="16"/>
      <c r="G60" s="25">
        <f t="shared" ref="G60:G62" si="6">E60*D60</f>
        <v>1645575.8399999999</v>
      </c>
    </row>
    <row r="61" spans="1:7" s="3" customFormat="1" ht="76.5" outlineLevel="1">
      <c r="A61" s="13" t="s">
        <v>81</v>
      </c>
      <c r="B61" s="14" t="s">
        <v>201</v>
      </c>
      <c r="C61" s="15" t="s">
        <v>10</v>
      </c>
      <c r="D61" s="62">
        <v>0</v>
      </c>
      <c r="E61" s="16">
        <v>0</v>
      </c>
      <c r="F61" s="16"/>
      <c r="G61" s="25">
        <f t="shared" si="6"/>
        <v>0</v>
      </c>
    </row>
    <row r="62" spans="1:7" s="3" customFormat="1" ht="76.5" outlineLevel="1">
      <c r="A62" s="64" t="s">
        <v>222</v>
      </c>
      <c r="B62" s="63" t="s">
        <v>226</v>
      </c>
      <c r="C62" s="66" t="s">
        <v>11</v>
      </c>
      <c r="D62" s="62">
        <f>63+3</f>
        <v>66</v>
      </c>
      <c r="E62" s="16">
        <v>66</v>
      </c>
      <c r="F62" s="16"/>
      <c r="G62" s="25">
        <f t="shared" si="6"/>
        <v>4356</v>
      </c>
    </row>
    <row r="63" spans="1:7" s="3" customFormat="1" ht="76.5" outlineLevel="1">
      <c r="A63" s="13" t="s">
        <v>223</v>
      </c>
      <c r="B63" s="63" t="s">
        <v>227</v>
      </c>
      <c r="C63" s="15" t="s">
        <v>11</v>
      </c>
      <c r="D63" s="62">
        <f>13+4</f>
        <v>17</v>
      </c>
      <c r="E63" s="16">
        <v>17</v>
      </c>
      <c r="F63" s="16"/>
      <c r="G63" s="25">
        <f>E63*D63</f>
        <v>289</v>
      </c>
    </row>
    <row r="64" spans="1:7" s="3" customFormat="1" ht="76.5" outlineLevel="1">
      <c r="A64" s="13" t="s">
        <v>224</v>
      </c>
      <c r="B64" s="63" t="s">
        <v>228</v>
      </c>
      <c r="C64" s="15" t="s">
        <v>11</v>
      </c>
      <c r="D64" s="62">
        <v>2</v>
      </c>
      <c r="E64" s="16">
        <v>2</v>
      </c>
      <c r="F64" s="16"/>
      <c r="G64" s="25">
        <f>E64*D64</f>
        <v>4</v>
      </c>
    </row>
    <row r="65" spans="1:7" ht="18.75">
      <c r="A65" s="7"/>
      <c r="B65" s="8" t="s">
        <v>15</v>
      </c>
      <c r="C65" s="9"/>
      <c r="D65" s="10"/>
      <c r="E65" s="11"/>
      <c r="F65" s="11"/>
      <c r="G65" s="12">
        <f>SUM(G66:G66)</f>
        <v>7225</v>
      </c>
    </row>
    <row r="66" spans="1:7" s="3" customFormat="1" ht="165.75" outlineLevel="1">
      <c r="A66" s="13" t="s">
        <v>83</v>
      </c>
      <c r="B66" s="14" t="s">
        <v>82</v>
      </c>
      <c r="C66" s="13" t="s">
        <v>11</v>
      </c>
      <c r="D66" s="80">
        <f>78+3+4</f>
        <v>85</v>
      </c>
      <c r="E66" s="16">
        <v>85</v>
      </c>
      <c r="F66" s="16"/>
      <c r="G66" s="20">
        <f>E66*D66</f>
        <v>7225</v>
      </c>
    </row>
    <row r="67" spans="1:7" ht="18.75">
      <c r="A67" s="7"/>
      <c r="B67" s="8" t="s">
        <v>16</v>
      </c>
      <c r="C67" s="9"/>
      <c r="D67" s="10"/>
      <c r="E67" s="11"/>
      <c r="F67" s="11"/>
      <c r="G67" s="12">
        <f>SUM(G68:G72)</f>
        <v>900</v>
      </c>
    </row>
    <row r="68" spans="1:7" ht="89.25" outlineLevel="1">
      <c r="A68" s="64" t="s">
        <v>229</v>
      </c>
      <c r="B68" s="63" t="s">
        <v>232</v>
      </c>
      <c r="C68" s="13" t="s">
        <v>11</v>
      </c>
      <c r="D68" s="80">
        <v>12</v>
      </c>
      <c r="E68" s="68">
        <v>12</v>
      </c>
      <c r="F68" s="68"/>
      <c r="G68" s="20">
        <f t="shared" ref="G68:G72" si="7">E68*D68</f>
        <v>144</v>
      </c>
    </row>
    <row r="69" spans="1:7" ht="89.25" outlineLevel="1">
      <c r="A69" s="64" t="s">
        <v>230</v>
      </c>
      <c r="B69" s="63" t="s">
        <v>234</v>
      </c>
      <c r="C69" s="13" t="s">
        <v>11</v>
      </c>
      <c r="D69" s="80">
        <v>8</v>
      </c>
      <c r="E69" s="16">
        <v>8</v>
      </c>
      <c r="F69" s="16"/>
      <c r="G69" s="20">
        <f t="shared" si="7"/>
        <v>64</v>
      </c>
    </row>
    <row r="70" spans="1:7" ht="89.25" outlineLevel="1">
      <c r="A70" s="64" t="s">
        <v>231</v>
      </c>
      <c r="B70" s="63" t="s">
        <v>233</v>
      </c>
      <c r="C70" s="13" t="s">
        <v>11</v>
      </c>
      <c r="D70" s="80">
        <v>4</v>
      </c>
      <c r="E70" s="16">
        <v>4</v>
      </c>
      <c r="F70" s="16"/>
      <c r="G70" s="20">
        <f t="shared" si="7"/>
        <v>16</v>
      </c>
    </row>
    <row r="71" spans="1:7" ht="140.25" outlineLevel="1">
      <c r="A71" s="13" t="s">
        <v>84</v>
      </c>
      <c r="B71" s="14" t="s">
        <v>86</v>
      </c>
      <c r="C71" s="13" t="s">
        <v>11</v>
      </c>
      <c r="D71" s="80">
        <v>24</v>
      </c>
      <c r="E71" s="16">
        <v>24</v>
      </c>
      <c r="F71" s="16"/>
      <c r="G71" s="20">
        <f t="shared" si="7"/>
        <v>576</v>
      </c>
    </row>
    <row r="72" spans="1:7" ht="38.25" outlineLevel="1">
      <c r="A72" s="13" t="s">
        <v>85</v>
      </c>
      <c r="B72" s="14" t="s">
        <v>87</v>
      </c>
      <c r="C72" s="15" t="s">
        <v>11</v>
      </c>
      <c r="D72" s="62">
        <v>10</v>
      </c>
      <c r="E72" s="16">
        <v>10</v>
      </c>
      <c r="F72" s="16"/>
      <c r="G72" s="21">
        <f t="shared" si="7"/>
        <v>100</v>
      </c>
    </row>
    <row r="73" spans="1:7" s="3" customFormat="1" ht="19.5" customHeight="1">
      <c r="A73" s="53"/>
      <c r="B73" s="54"/>
      <c r="C73" s="53"/>
      <c r="D73" s="53"/>
      <c r="E73" s="55"/>
      <c r="F73" s="55"/>
      <c r="G73" s="56">
        <f>G67+G65+G59+G47</f>
        <v>12697911.421699999</v>
      </c>
    </row>
    <row r="74" spans="1:7" s="3" customFormat="1" ht="18" customHeight="1">
      <c r="A74" s="22"/>
      <c r="B74" s="22"/>
      <c r="C74" s="22"/>
      <c r="D74" s="23"/>
      <c r="E74" s="24"/>
      <c r="F74" s="24"/>
      <c r="G74" s="24"/>
    </row>
    <row r="75" spans="1:7" s="3" customFormat="1" ht="20.25" customHeight="1">
      <c r="A75" s="26" t="s">
        <v>17</v>
      </c>
      <c r="B75" s="27"/>
      <c r="C75" s="26"/>
      <c r="D75" s="26"/>
      <c r="E75" s="26"/>
      <c r="F75" s="26"/>
      <c r="G75" s="26"/>
    </row>
    <row r="76" spans="1:7" ht="18.75">
      <c r="A76" s="7"/>
      <c r="B76" s="8" t="s">
        <v>18</v>
      </c>
      <c r="C76" s="9"/>
      <c r="D76" s="10"/>
      <c r="E76" s="11"/>
      <c r="F76" s="11"/>
      <c r="G76" s="12">
        <f>SUM(G77:G90)</f>
        <v>330199.91659999994</v>
      </c>
    </row>
    <row r="77" spans="1:7" s="3" customFormat="1" ht="153" outlineLevel="1">
      <c r="A77" s="13" t="s">
        <v>88</v>
      </c>
      <c r="B77" s="63" t="s">
        <v>96</v>
      </c>
      <c r="C77" s="15" t="s">
        <v>19</v>
      </c>
      <c r="D77" s="62">
        <v>5</v>
      </c>
      <c r="E77" s="16">
        <v>5</v>
      </c>
      <c r="F77" s="16"/>
      <c r="G77" s="21">
        <f t="shared" ref="G77:G90" si="8">E77*D77</f>
        <v>25</v>
      </c>
    </row>
    <row r="78" spans="1:7" s="3" customFormat="1" ht="63.75" outlineLevel="1">
      <c r="A78" s="13" t="s">
        <v>235</v>
      </c>
      <c r="B78" s="63" t="s">
        <v>236</v>
      </c>
      <c r="C78" s="64" t="s">
        <v>10</v>
      </c>
      <c r="D78" s="62">
        <v>148.54</v>
      </c>
      <c r="E78" s="16">
        <v>148.54</v>
      </c>
      <c r="F78" s="16"/>
      <c r="G78" s="21">
        <f t="shared" si="8"/>
        <v>22064.131599999997</v>
      </c>
    </row>
    <row r="79" spans="1:7" s="3" customFormat="1" ht="63.75" outlineLevel="1">
      <c r="A79" s="13" t="s">
        <v>89</v>
      </c>
      <c r="B79" s="14" t="s">
        <v>97</v>
      </c>
      <c r="C79" s="66" t="s">
        <v>20</v>
      </c>
      <c r="D79" s="62">
        <v>422</v>
      </c>
      <c r="E79" s="16">
        <v>422</v>
      </c>
      <c r="F79" s="16"/>
      <c r="G79" s="21">
        <f t="shared" si="8"/>
        <v>178084</v>
      </c>
    </row>
    <row r="80" spans="1:7" s="3" customFormat="1" ht="76.5" outlineLevel="1">
      <c r="A80" s="13" t="s">
        <v>90</v>
      </c>
      <c r="B80" s="63" t="s">
        <v>239</v>
      </c>
      <c r="C80" s="66" t="s">
        <v>20</v>
      </c>
      <c r="D80" s="62">
        <v>348.25</v>
      </c>
      <c r="E80" s="16">
        <v>348.25</v>
      </c>
      <c r="F80" s="16"/>
      <c r="G80" s="21">
        <f t="shared" si="8"/>
        <v>121278.0625</v>
      </c>
    </row>
    <row r="81" spans="1:7" s="3" customFormat="1" ht="76.5" outlineLevel="1">
      <c r="A81" s="13" t="s">
        <v>237</v>
      </c>
      <c r="B81" s="63" t="s">
        <v>240</v>
      </c>
      <c r="C81" s="66" t="s">
        <v>20</v>
      </c>
      <c r="D81" s="62">
        <v>0</v>
      </c>
      <c r="E81" s="16">
        <v>0</v>
      </c>
      <c r="F81" s="16"/>
      <c r="G81" s="21">
        <f t="shared" si="8"/>
        <v>0</v>
      </c>
    </row>
    <row r="82" spans="1:7" s="3" customFormat="1" ht="127.5" outlineLevel="1">
      <c r="A82" s="13" t="s">
        <v>238</v>
      </c>
      <c r="B82" s="63" t="s">
        <v>241</v>
      </c>
      <c r="C82" s="64" t="s">
        <v>10</v>
      </c>
      <c r="D82" s="62">
        <v>70</v>
      </c>
      <c r="E82" s="16">
        <v>70</v>
      </c>
      <c r="F82" s="16"/>
      <c r="G82" s="21">
        <f t="shared" si="8"/>
        <v>4900</v>
      </c>
    </row>
    <row r="83" spans="1:7" s="3" customFormat="1" ht="76.5" outlineLevel="1">
      <c r="A83" s="13" t="s">
        <v>91</v>
      </c>
      <c r="B83" s="14" t="s">
        <v>98</v>
      </c>
      <c r="C83" s="64" t="s">
        <v>10</v>
      </c>
      <c r="D83" s="80">
        <v>4</v>
      </c>
      <c r="E83" s="16">
        <v>4</v>
      </c>
      <c r="F83" s="16"/>
      <c r="G83" s="20">
        <f t="shared" si="8"/>
        <v>16</v>
      </c>
    </row>
    <row r="84" spans="1:7" s="3" customFormat="1" ht="63.75" outlineLevel="1">
      <c r="A84" s="13" t="s">
        <v>92</v>
      </c>
      <c r="B84" s="14" t="s">
        <v>99</v>
      </c>
      <c r="C84" s="13" t="s">
        <v>20</v>
      </c>
      <c r="D84" s="80">
        <v>58.35</v>
      </c>
      <c r="E84" s="16">
        <v>58.35</v>
      </c>
      <c r="F84" s="16"/>
      <c r="G84" s="20">
        <f t="shared" si="8"/>
        <v>3404.7225000000003</v>
      </c>
    </row>
    <row r="85" spans="1:7" s="3" customFormat="1" ht="51" outlineLevel="1">
      <c r="A85" s="13" t="s">
        <v>242</v>
      </c>
      <c r="B85" s="63" t="s">
        <v>243</v>
      </c>
      <c r="C85" s="64" t="s">
        <v>10</v>
      </c>
      <c r="D85" s="80">
        <v>18</v>
      </c>
      <c r="E85" s="16">
        <v>18</v>
      </c>
      <c r="F85" s="16"/>
      <c r="G85" s="20">
        <f t="shared" si="8"/>
        <v>324</v>
      </c>
    </row>
    <row r="86" spans="1:7" s="3" customFormat="1" ht="63.75" outlineLevel="1">
      <c r="A86" s="13" t="s">
        <v>93</v>
      </c>
      <c r="B86" s="14" t="s">
        <v>100</v>
      </c>
      <c r="C86" s="66" t="s">
        <v>11</v>
      </c>
      <c r="D86" s="62">
        <v>5</v>
      </c>
      <c r="E86" s="16">
        <v>5</v>
      </c>
      <c r="F86" s="16"/>
      <c r="G86" s="21">
        <f t="shared" si="8"/>
        <v>25</v>
      </c>
    </row>
    <row r="87" spans="1:7" s="3" customFormat="1" ht="127.5" outlineLevel="1">
      <c r="A87" s="13" t="s">
        <v>94</v>
      </c>
      <c r="B87" s="14" t="s">
        <v>101</v>
      </c>
      <c r="C87" s="64" t="s">
        <v>11</v>
      </c>
      <c r="D87" s="80">
        <v>5</v>
      </c>
      <c r="E87" s="16">
        <v>5</v>
      </c>
      <c r="F87" s="16"/>
      <c r="G87" s="20">
        <f t="shared" si="8"/>
        <v>25</v>
      </c>
    </row>
    <row r="88" spans="1:7" s="3" customFormat="1" ht="127.5" outlineLevel="1">
      <c r="A88" s="13" t="s">
        <v>95</v>
      </c>
      <c r="B88" s="14" t="s">
        <v>102</v>
      </c>
      <c r="C88" s="64" t="s">
        <v>11</v>
      </c>
      <c r="D88" s="80">
        <v>7</v>
      </c>
      <c r="E88" s="16">
        <v>7</v>
      </c>
      <c r="F88" s="16"/>
      <c r="G88" s="20">
        <f t="shared" si="8"/>
        <v>49</v>
      </c>
    </row>
    <row r="89" spans="1:7" s="3" customFormat="1" ht="51" outlineLevel="1">
      <c r="A89" s="13" t="s">
        <v>342</v>
      </c>
      <c r="B89" s="14" t="s">
        <v>344</v>
      </c>
      <c r="C89" s="64" t="s">
        <v>343</v>
      </c>
      <c r="D89" s="80">
        <v>1</v>
      </c>
      <c r="E89" s="16">
        <v>1</v>
      </c>
      <c r="F89" s="16"/>
      <c r="G89" s="20">
        <f t="shared" ref="G89" si="9">E89*D89</f>
        <v>1</v>
      </c>
    </row>
    <row r="90" spans="1:7" s="3" customFormat="1" ht="51" outlineLevel="1">
      <c r="A90" s="13" t="s">
        <v>399</v>
      </c>
      <c r="B90" s="14" t="s">
        <v>400</v>
      </c>
      <c r="C90" s="64" t="s">
        <v>11</v>
      </c>
      <c r="D90" s="80">
        <v>2</v>
      </c>
      <c r="E90" s="16">
        <v>2</v>
      </c>
      <c r="F90" s="16"/>
      <c r="G90" s="20">
        <f t="shared" si="8"/>
        <v>4</v>
      </c>
    </row>
    <row r="91" spans="1:7" ht="18.75">
      <c r="A91" s="7"/>
      <c r="B91" s="8" t="s">
        <v>7</v>
      </c>
      <c r="C91" s="9"/>
      <c r="D91" s="10"/>
      <c r="E91" s="11"/>
      <c r="F91" s="11"/>
      <c r="G91" s="12">
        <f>SUM(G92:G103)</f>
        <v>4359613210.1522999</v>
      </c>
    </row>
    <row r="92" spans="1:7" s="3" customFormat="1" ht="127.5" outlineLevel="1">
      <c r="A92" s="13" t="s">
        <v>111</v>
      </c>
      <c r="B92" s="14" t="s">
        <v>103</v>
      </c>
      <c r="C92" s="15" t="s">
        <v>21</v>
      </c>
      <c r="D92" s="62">
        <v>11680.94</v>
      </c>
      <c r="E92" s="16">
        <v>11680.94</v>
      </c>
      <c r="F92" s="16"/>
      <c r="G92" s="21">
        <f t="shared" ref="G92:G103" si="10">E92*D92</f>
        <v>136444359.2836</v>
      </c>
    </row>
    <row r="93" spans="1:7" s="3" customFormat="1" ht="204" outlineLevel="1">
      <c r="A93" s="13" t="s">
        <v>112</v>
      </c>
      <c r="B93" s="14" t="s">
        <v>104</v>
      </c>
      <c r="C93" s="13" t="s">
        <v>22</v>
      </c>
      <c r="D93" s="80">
        <v>10068.969999999999</v>
      </c>
      <c r="E93" s="16">
        <v>10068.969999999999</v>
      </c>
      <c r="F93" s="16"/>
      <c r="G93" s="20">
        <f t="shared" si="10"/>
        <v>101384156.86089998</v>
      </c>
    </row>
    <row r="94" spans="1:7" s="3" customFormat="1" ht="114.75" outlineLevel="1">
      <c r="A94" s="13" t="s">
        <v>113</v>
      </c>
      <c r="B94" s="14" t="s">
        <v>105</v>
      </c>
      <c r="C94" s="13" t="s">
        <v>21</v>
      </c>
      <c r="D94" s="80">
        <v>11680.94</v>
      </c>
      <c r="E94" s="16">
        <v>11680.94</v>
      </c>
      <c r="F94" s="16"/>
      <c r="G94" s="20">
        <f>E94*D94</f>
        <v>136444359.2836</v>
      </c>
    </row>
    <row r="95" spans="1:7" s="3" customFormat="1" ht="165.75" outlineLevel="1">
      <c r="A95" s="13" t="s">
        <v>244</v>
      </c>
      <c r="B95" s="63" t="s">
        <v>402</v>
      </c>
      <c r="C95" s="64" t="s">
        <v>8</v>
      </c>
      <c r="D95" s="80">
        <v>12301.49</v>
      </c>
      <c r="E95" s="16">
        <v>12301.49</v>
      </c>
      <c r="F95" s="16"/>
      <c r="G95" s="20">
        <f>E95*D95</f>
        <v>151326656.22009999</v>
      </c>
    </row>
    <row r="96" spans="1:7" s="3" customFormat="1" ht="153" outlineLevel="1">
      <c r="A96" s="13" t="s">
        <v>114</v>
      </c>
      <c r="B96" s="14" t="s">
        <v>403</v>
      </c>
      <c r="C96" s="13" t="s">
        <v>8</v>
      </c>
      <c r="D96" s="80">
        <v>0</v>
      </c>
      <c r="E96" s="16">
        <v>0</v>
      </c>
      <c r="F96" s="16"/>
      <c r="G96" s="20">
        <f>E96*D96</f>
        <v>0</v>
      </c>
    </row>
    <row r="97" spans="1:7" s="3" customFormat="1" ht="127.5" outlineLevel="1">
      <c r="A97" s="13" t="s">
        <v>115</v>
      </c>
      <c r="B97" s="14" t="s">
        <v>106</v>
      </c>
      <c r="C97" s="13" t="s">
        <v>22</v>
      </c>
      <c r="D97" s="80">
        <v>17.52</v>
      </c>
      <c r="E97" s="16">
        <v>17.52</v>
      </c>
      <c r="F97" s="16"/>
      <c r="G97" s="20">
        <f t="shared" si="10"/>
        <v>306.9504</v>
      </c>
    </row>
    <row r="98" spans="1:7" s="3" customFormat="1" ht="140.25" outlineLevel="1">
      <c r="A98" s="13" t="s">
        <v>116</v>
      </c>
      <c r="B98" s="14" t="s">
        <v>107</v>
      </c>
      <c r="C98" s="13" t="s">
        <v>8</v>
      </c>
      <c r="D98" s="80">
        <v>11.68</v>
      </c>
      <c r="E98" s="16">
        <v>11.68</v>
      </c>
      <c r="F98" s="16"/>
      <c r="G98" s="20">
        <f>E98*D98</f>
        <v>136.42239999999998</v>
      </c>
    </row>
    <row r="99" spans="1:7" s="3" customFormat="1" ht="140.25" outlineLevel="1">
      <c r="A99" s="13" t="s">
        <v>117</v>
      </c>
      <c r="B99" s="14" t="s">
        <v>108</v>
      </c>
      <c r="C99" s="13" t="s">
        <v>8</v>
      </c>
      <c r="D99" s="80">
        <v>5.84</v>
      </c>
      <c r="E99" s="16">
        <v>5.84</v>
      </c>
      <c r="F99" s="16"/>
      <c r="G99" s="20">
        <f>E99*D99</f>
        <v>34.105599999999995</v>
      </c>
    </row>
    <row r="100" spans="1:7" s="3" customFormat="1" ht="280.5" outlineLevel="1">
      <c r="A100" s="13" t="s">
        <v>118</v>
      </c>
      <c r="B100" s="63" t="s">
        <v>401</v>
      </c>
      <c r="C100" s="13" t="s">
        <v>8</v>
      </c>
      <c r="D100" s="80">
        <v>2336.19</v>
      </c>
      <c r="E100" s="16">
        <v>2336.19</v>
      </c>
      <c r="F100" s="16"/>
      <c r="G100" s="20">
        <f>E100*D100</f>
        <v>5457783.7160999998</v>
      </c>
    </row>
    <row r="101" spans="1:7" s="3" customFormat="1" ht="153" outlineLevel="1">
      <c r="A101" s="13" t="s">
        <v>119</v>
      </c>
      <c r="B101" s="63" t="s">
        <v>338</v>
      </c>
      <c r="C101" s="64" t="s">
        <v>20</v>
      </c>
      <c r="D101" s="80">
        <v>11680.94</v>
      </c>
      <c r="E101" s="16">
        <v>11680.94</v>
      </c>
      <c r="F101" s="16"/>
      <c r="G101" s="20">
        <f t="shared" si="10"/>
        <v>136444359.2836</v>
      </c>
    </row>
    <row r="102" spans="1:7" s="3" customFormat="1" ht="63.75" outlineLevel="1">
      <c r="A102" s="13" t="s">
        <v>120</v>
      </c>
      <c r="B102" s="14" t="s">
        <v>109</v>
      </c>
      <c r="C102" s="13" t="s">
        <v>8</v>
      </c>
      <c r="D102" s="80">
        <v>112.42</v>
      </c>
      <c r="E102" s="16">
        <v>112.42</v>
      </c>
      <c r="F102" s="16"/>
      <c r="G102" s="20">
        <f>E102*D102</f>
        <v>12638.2564</v>
      </c>
    </row>
    <row r="103" spans="1:7" s="3" customFormat="1" ht="76.5" outlineLevel="1">
      <c r="A103" s="13" t="s">
        <v>121</v>
      </c>
      <c r="B103" s="14" t="s">
        <v>110</v>
      </c>
      <c r="C103" s="13" t="s">
        <v>23</v>
      </c>
      <c r="D103" s="80">
        <v>60762.64</v>
      </c>
      <c r="E103" s="16">
        <v>60762.64</v>
      </c>
      <c r="F103" s="16"/>
      <c r="G103" s="20">
        <f t="shared" si="10"/>
        <v>3692098419.7695999</v>
      </c>
    </row>
    <row r="104" spans="1:7" ht="18.75">
      <c r="A104" s="7"/>
      <c r="B104" s="8" t="s">
        <v>24</v>
      </c>
      <c r="C104" s="9"/>
      <c r="D104" s="10"/>
      <c r="E104" s="11"/>
      <c r="F104" s="11"/>
      <c r="G104" s="12">
        <f>SUM(G105:G109)</f>
        <v>433053227.76569998</v>
      </c>
    </row>
    <row r="105" spans="1:7" s="3" customFormat="1" ht="409.5" outlineLevel="1">
      <c r="A105" s="64" t="s">
        <v>245</v>
      </c>
      <c r="B105" s="63" t="s">
        <v>389</v>
      </c>
      <c r="C105" s="15" t="s">
        <v>21</v>
      </c>
      <c r="D105" s="62">
        <v>11680.94</v>
      </c>
      <c r="E105" s="16">
        <v>11680.94</v>
      </c>
      <c r="F105" s="16"/>
      <c r="G105" s="25">
        <f t="shared" ref="G105:G109" si="11">E105*D105</f>
        <v>136444359.2836</v>
      </c>
    </row>
    <row r="106" spans="1:7" s="3" customFormat="1" ht="89.25" outlineLevel="1">
      <c r="A106" s="64" t="s">
        <v>190</v>
      </c>
      <c r="B106" s="14" t="s">
        <v>202</v>
      </c>
      <c r="C106" s="13" t="s">
        <v>10</v>
      </c>
      <c r="D106" s="80">
        <v>70</v>
      </c>
      <c r="E106" s="16">
        <v>70</v>
      </c>
      <c r="F106" s="16"/>
      <c r="G106" s="20">
        <f t="shared" si="11"/>
        <v>4900</v>
      </c>
    </row>
    <row r="107" spans="1:7" s="3" customFormat="1" ht="114.75" outlineLevel="1">
      <c r="A107" s="64" t="s">
        <v>191</v>
      </c>
      <c r="B107" s="14" t="s">
        <v>203</v>
      </c>
      <c r="C107" s="13" t="s">
        <v>10</v>
      </c>
      <c r="D107" s="80">
        <v>43.05</v>
      </c>
      <c r="E107" s="16">
        <v>43.05</v>
      </c>
      <c r="F107" s="16"/>
      <c r="G107" s="20">
        <f t="shared" si="11"/>
        <v>1853.3024999999998</v>
      </c>
    </row>
    <row r="108" spans="1:7" s="3" customFormat="1" ht="65.25" customHeight="1" outlineLevel="1">
      <c r="A108" s="64" t="s">
        <v>345</v>
      </c>
      <c r="B108" s="19" t="s">
        <v>346</v>
      </c>
      <c r="C108" s="66" t="s">
        <v>11</v>
      </c>
      <c r="D108" s="62">
        <v>3</v>
      </c>
      <c r="E108" s="16">
        <v>3</v>
      </c>
      <c r="F108" s="16"/>
      <c r="G108" s="25">
        <f t="shared" si="11"/>
        <v>9</v>
      </c>
    </row>
    <row r="109" spans="1:7" s="3" customFormat="1" ht="53.25" customHeight="1" outlineLevel="1">
      <c r="A109" s="64" t="s">
        <v>192</v>
      </c>
      <c r="B109" s="19" t="s">
        <v>204</v>
      </c>
      <c r="C109" s="15" t="s">
        <v>21</v>
      </c>
      <c r="D109" s="62">
        <v>17222.14</v>
      </c>
      <c r="E109" s="16">
        <v>17222.14</v>
      </c>
      <c r="F109" s="16"/>
      <c r="G109" s="25">
        <f t="shared" si="11"/>
        <v>296602106.1796</v>
      </c>
    </row>
    <row r="110" spans="1:7" ht="18.75">
      <c r="A110" s="7"/>
      <c r="B110" s="8" t="s">
        <v>26</v>
      </c>
      <c r="C110" s="9"/>
      <c r="D110" s="10"/>
      <c r="E110" s="11"/>
      <c r="F110" s="11"/>
      <c r="G110" s="12">
        <f>SUM(G111:G116)</f>
        <v>2550767.3338000001</v>
      </c>
    </row>
    <row r="111" spans="1:7" s="3" customFormat="1" ht="153" outlineLevel="1">
      <c r="A111" s="13" t="s">
        <v>122</v>
      </c>
      <c r="B111" s="63" t="s">
        <v>390</v>
      </c>
      <c r="C111" s="13" t="s">
        <v>27</v>
      </c>
      <c r="D111" s="80">
        <v>1036.04</v>
      </c>
      <c r="E111" s="16">
        <v>1036.04</v>
      </c>
      <c r="F111" s="16"/>
      <c r="G111" s="20">
        <f t="shared" ref="G111:G116" si="12">E111*D111</f>
        <v>1073378.8816</v>
      </c>
    </row>
    <row r="112" spans="1:7" s="3" customFormat="1" ht="165.75" outlineLevel="1">
      <c r="A112" s="13" t="s">
        <v>123</v>
      </c>
      <c r="B112" s="63" t="s">
        <v>391</v>
      </c>
      <c r="C112" s="13" t="s">
        <v>27</v>
      </c>
      <c r="D112" s="80">
        <v>32.72</v>
      </c>
      <c r="E112" s="16">
        <v>32.72</v>
      </c>
      <c r="F112" s="16"/>
      <c r="G112" s="20">
        <f t="shared" si="12"/>
        <v>1070.5983999999999</v>
      </c>
    </row>
    <row r="113" spans="1:7" s="3" customFormat="1" ht="178.5" outlineLevel="1">
      <c r="A113" s="13" t="s">
        <v>124</v>
      </c>
      <c r="B113" s="63" t="s">
        <v>392</v>
      </c>
      <c r="C113" s="13" t="s">
        <v>27</v>
      </c>
      <c r="D113" s="80">
        <v>94.35</v>
      </c>
      <c r="E113" s="16">
        <v>94.35</v>
      </c>
      <c r="F113" s="16"/>
      <c r="G113" s="20">
        <f t="shared" si="12"/>
        <v>8901.9224999999988</v>
      </c>
    </row>
    <row r="114" spans="1:7" s="3" customFormat="1" ht="153" outlineLevel="1">
      <c r="A114" s="13" t="s">
        <v>246</v>
      </c>
      <c r="B114" s="63" t="s">
        <v>393</v>
      </c>
      <c r="C114" s="13" t="s">
        <v>27</v>
      </c>
      <c r="D114" s="80">
        <v>1181.48</v>
      </c>
      <c r="E114" s="16">
        <v>1181.48</v>
      </c>
      <c r="F114" s="16"/>
      <c r="G114" s="20">
        <f t="shared" si="12"/>
        <v>1395894.9904</v>
      </c>
    </row>
    <row r="115" spans="1:7" s="3" customFormat="1" ht="191.25" outlineLevel="1">
      <c r="A115" s="13" t="s">
        <v>340</v>
      </c>
      <c r="B115" s="63" t="s">
        <v>394</v>
      </c>
      <c r="C115" s="13" t="s">
        <v>27</v>
      </c>
      <c r="D115" s="80">
        <v>246.97</v>
      </c>
      <c r="E115" s="16">
        <v>246.97</v>
      </c>
      <c r="F115" s="16"/>
      <c r="G115" s="20">
        <f t="shared" si="12"/>
        <v>60994.180899999999</v>
      </c>
    </row>
    <row r="116" spans="1:7" s="3" customFormat="1" ht="153" outlineLevel="1">
      <c r="A116" s="13" t="s">
        <v>347</v>
      </c>
      <c r="B116" s="63" t="s">
        <v>395</v>
      </c>
      <c r="C116" s="13" t="s">
        <v>27</v>
      </c>
      <c r="D116" s="80">
        <v>102.6</v>
      </c>
      <c r="E116" s="16">
        <v>102.6</v>
      </c>
      <c r="F116" s="16"/>
      <c r="G116" s="20">
        <f t="shared" si="12"/>
        <v>10526.759999999998</v>
      </c>
    </row>
    <row r="117" spans="1:7" ht="18.75">
      <c r="A117" s="7"/>
      <c r="B117" s="8" t="s">
        <v>28</v>
      </c>
      <c r="C117" s="9"/>
      <c r="D117" s="10"/>
      <c r="E117" s="11"/>
      <c r="F117" s="11"/>
      <c r="G117" s="12">
        <f>SUM(G118:G122)</f>
        <v>11489840.339300001</v>
      </c>
    </row>
    <row r="118" spans="1:7" s="3" customFormat="1" ht="255" outlineLevel="1">
      <c r="A118" s="13" t="s">
        <v>125</v>
      </c>
      <c r="B118" s="63" t="s">
        <v>398</v>
      </c>
      <c r="C118" s="13" t="s">
        <v>20</v>
      </c>
      <c r="D118" s="80">
        <v>3258.78</v>
      </c>
      <c r="E118" s="16">
        <v>3258.78</v>
      </c>
      <c r="F118" s="16"/>
      <c r="G118" s="20">
        <f>E118*D118</f>
        <v>10619647.088400001</v>
      </c>
    </row>
    <row r="119" spans="1:7" s="3" customFormat="1" ht="255" outlineLevel="1">
      <c r="A119" s="13" t="s">
        <v>247</v>
      </c>
      <c r="B119" s="63" t="s">
        <v>396</v>
      </c>
      <c r="C119" s="13" t="s">
        <v>20</v>
      </c>
      <c r="D119" s="80">
        <v>0</v>
      </c>
      <c r="E119" s="16">
        <v>0</v>
      </c>
      <c r="F119" s="16"/>
      <c r="G119" s="20">
        <f>E119*D119</f>
        <v>0</v>
      </c>
    </row>
    <row r="120" spans="1:7" s="3" customFormat="1" ht="267.75" outlineLevel="1">
      <c r="A120" s="13" t="s">
        <v>126</v>
      </c>
      <c r="B120" s="63" t="s">
        <v>397</v>
      </c>
      <c r="C120" s="13" t="s">
        <v>20</v>
      </c>
      <c r="D120" s="80">
        <v>932.78</v>
      </c>
      <c r="E120" s="16">
        <v>932.78</v>
      </c>
      <c r="F120" s="16"/>
      <c r="G120" s="20">
        <f>E120*D120</f>
        <v>870078.52839999995</v>
      </c>
    </row>
    <row r="121" spans="1:7" s="3" customFormat="1" ht="76.5" outlineLevel="1">
      <c r="A121" s="13" t="s">
        <v>348</v>
      </c>
      <c r="B121" s="63" t="s">
        <v>351</v>
      </c>
      <c r="C121" s="64" t="s">
        <v>10</v>
      </c>
      <c r="D121" s="80">
        <v>5.4</v>
      </c>
      <c r="E121" s="16">
        <v>5.4</v>
      </c>
      <c r="F121" s="16"/>
      <c r="G121" s="20">
        <f>E121*D121</f>
        <v>29.160000000000004</v>
      </c>
    </row>
    <row r="122" spans="1:7" s="3" customFormat="1" ht="76.5" outlineLevel="1">
      <c r="A122" s="13" t="s">
        <v>349</v>
      </c>
      <c r="B122" s="63" t="s">
        <v>350</v>
      </c>
      <c r="C122" s="64" t="s">
        <v>10</v>
      </c>
      <c r="D122" s="80">
        <v>9.25</v>
      </c>
      <c r="E122" s="16">
        <v>9.25</v>
      </c>
      <c r="F122" s="16"/>
      <c r="G122" s="20">
        <f>E122*D122</f>
        <v>85.5625</v>
      </c>
    </row>
    <row r="123" spans="1:7" ht="18.75">
      <c r="A123" s="7"/>
      <c r="B123" s="8" t="s">
        <v>29</v>
      </c>
      <c r="C123" s="9"/>
      <c r="D123" s="10"/>
      <c r="E123" s="11"/>
      <c r="F123" s="11"/>
      <c r="G123" s="12">
        <f>SUM(G124:G143)</f>
        <v>2863795.6233000001</v>
      </c>
    </row>
    <row r="124" spans="1:7" ht="63.75" outlineLevel="1">
      <c r="A124" s="13" t="s">
        <v>139</v>
      </c>
      <c r="B124" s="14" t="s">
        <v>127</v>
      </c>
      <c r="C124" s="13" t="s">
        <v>27</v>
      </c>
      <c r="D124" s="80">
        <v>924.57</v>
      </c>
      <c r="E124" s="16">
        <v>924.57</v>
      </c>
      <c r="F124" s="16"/>
      <c r="G124" s="20">
        <f t="shared" ref="G124:G143" si="13">E124*D124</f>
        <v>854829.68490000011</v>
      </c>
    </row>
    <row r="125" spans="1:7" ht="127.5" outlineLevel="1">
      <c r="A125" s="13" t="s">
        <v>140</v>
      </c>
      <c r="B125" s="63" t="s">
        <v>128</v>
      </c>
      <c r="C125" s="13" t="s">
        <v>21</v>
      </c>
      <c r="D125" s="80">
        <v>355.6</v>
      </c>
      <c r="E125" s="16">
        <v>355.6</v>
      </c>
      <c r="F125" s="16"/>
      <c r="G125" s="20">
        <f>E125*D125</f>
        <v>126451.36000000002</v>
      </c>
    </row>
    <row r="126" spans="1:7" ht="127.5" outlineLevel="1">
      <c r="A126" s="13" t="s">
        <v>141</v>
      </c>
      <c r="B126" s="14" t="s">
        <v>129</v>
      </c>
      <c r="C126" s="13" t="s">
        <v>10</v>
      </c>
      <c r="D126" s="80">
        <v>264.89999999999998</v>
      </c>
      <c r="E126" s="16">
        <v>264.89999999999998</v>
      </c>
      <c r="F126" s="16"/>
      <c r="G126" s="20">
        <f t="shared" si="13"/>
        <v>70172.009999999995</v>
      </c>
    </row>
    <row r="127" spans="1:7" ht="153" outlineLevel="1">
      <c r="A127" s="64" t="s">
        <v>248</v>
      </c>
      <c r="B127" s="63" t="s">
        <v>249</v>
      </c>
      <c r="C127" s="13" t="s">
        <v>10</v>
      </c>
      <c r="D127" s="80">
        <v>966</v>
      </c>
      <c r="E127" s="16">
        <v>966</v>
      </c>
      <c r="F127" s="16"/>
      <c r="G127" s="20">
        <f t="shared" si="13"/>
        <v>933156</v>
      </c>
    </row>
    <row r="128" spans="1:7" ht="127.5" outlineLevel="1">
      <c r="A128" s="13" t="s">
        <v>142</v>
      </c>
      <c r="B128" s="14" t="s">
        <v>130</v>
      </c>
      <c r="C128" s="13" t="s">
        <v>10</v>
      </c>
      <c r="D128" s="80">
        <v>0</v>
      </c>
      <c r="E128" s="16">
        <v>0</v>
      </c>
      <c r="F128" s="16"/>
      <c r="G128" s="20">
        <f>E128*D128</f>
        <v>0</v>
      </c>
    </row>
    <row r="129" spans="1:7" ht="102" outlineLevel="1">
      <c r="A129" s="13" t="s">
        <v>143</v>
      </c>
      <c r="B129" s="14" t="s">
        <v>131</v>
      </c>
      <c r="C129" s="13" t="s">
        <v>25</v>
      </c>
      <c r="D129" s="80">
        <v>58</v>
      </c>
      <c r="E129" s="16">
        <v>58</v>
      </c>
      <c r="F129" s="16"/>
      <c r="G129" s="20">
        <f t="shared" si="13"/>
        <v>3364</v>
      </c>
    </row>
    <row r="130" spans="1:7" ht="140.25" outlineLevel="1">
      <c r="A130" s="64" t="s">
        <v>250</v>
      </c>
      <c r="B130" s="63" t="s">
        <v>251</v>
      </c>
      <c r="C130" s="64" t="s">
        <v>20</v>
      </c>
      <c r="D130" s="80">
        <v>19.8</v>
      </c>
      <c r="E130" s="16">
        <v>19.8</v>
      </c>
      <c r="F130" s="16"/>
      <c r="G130" s="20">
        <f t="shared" si="13"/>
        <v>392.04</v>
      </c>
    </row>
    <row r="131" spans="1:7" ht="102" outlineLevel="1">
      <c r="A131" s="13" t="s">
        <v>144</v>
      </c>
      <c r="B131" s="63" t="s">
        <v>132</v>
      </c>
      <c r="C131" s="13" t="s">
        <v>25</v>
      </c>
      <c r="D131" s="80">
        <v>18</v>
      </c>
      <c r="E131" s="16">
        <v>18</v>
      </c>
      <c r="F131" s="16"/>
      <c r="G131" s="20">
        <f t="shared" si="13"/>
        <v>324</v>
      </c>
    </row>
    <row r="132" spans="1:7" ht="76.5" outlineLevel="1">
      <c r="A132" s="13" t="s">
        <v>145</v>
      </c>
      <c r="B132" s="14" t="s">
        <v>133</v>
      </c>
      <c r="C132" s="13" t="s">
        <v>21</v>
      </c>
      <c r="D132" s="80">
        <v>932.78</v>
      </c>
      <c r="E132" s="16">
        <v>932.78</v>
      </c>
      <c r="F132" s="16"/>
      <c r="G132" s="20">
        <f t="shared" si="13"/>
        <v>870078.52839999995</v>
      </c>
    </row>
    <row r="133" spans="1:7" ht="63.75" outlineLevel="1">
      <c r="A133" s="13" t="s">
        <v>146</v>
      </c>
      <c r="B133" s="14" t="s">
        <v>134</v>
      </c>
      <c r="C133" s="13" t="s">
        <v>25</v>
      </c>
      <c r="D133" s="80">
        <v>7</v>
      </c>
      <c r="E133" s="16">
        <v>7</v>
      </c>
      <c r="F133" s="16"/>
      <c r="G133" s="20">
        <f t="shared" si="13"/>
        <v>49</v>
      </c>
    </row>
    <row r="134" spans="1:7" ht="63.75" outlineLevel="1">
      <c r="A134" s="13" t="s">
        <v>147</v>
      </c>
      <c r="B134" s="63" t="s">
        <v>252</v>
      </c>
      <c r="C134" s="13" t="s">
        <v>25</v>
      </c>
      <c r="D134" s="80">
        <v>10</v>
      </c>
      <c r="E134" s="16">
        <v>10</v>
      </c>
      <c r="F134" s="16"/>
      <c r="G134" s="20">
        <f t="shared" si="13"/>
        <v>100</v>
      </c>
    </row>
    <row r="135" spans="1:7" ht="63.75" outlineLevel="1">
      <c r="A135" s="13" t="s">
        <v>148</v>
      </c>
      <c r="B135" s="14" t="s">
        <v>135</v>
      </c>
      <c r="C135" s="13" t="s">
        <v>25</v>
      </c>
      <c r="D135" s="80">
        <v>2</v>
      </c>
      <c r="E135" s="16">
        <v>2</v>
      </c>
      <c r="F135" s="16"/>
      <c r="G135" s="20">
        <f t="shared" si="13"/>
        <v>4</v>
      </c>
    </row>
    <row r="136" spans="1:7" ht="63.75" outlineLevel="1">
      <c r="A136" s="13" t="s">
        <v>149</v>
      </c>
      <c r="B136" s="63" t="s">
        <v>136</v>
      </c>
      <c r="C136" s="13" t="s">
        <v>25</v>
      </c>
      <c r="D136" s="80">
        <v>6</v>
      </c>
      <c r="E136" s="16">
        <v>6</v>
      </c>
      <c r="F136" s="16"/>
      <c r="G136" s="20">
        <f t="shared" si="13"/>
        <v>36</v>
      </c>
    </row>
    <row r="137" spans="1:7" ht="63.75" outlineLevel="1">
      <c r="A137" s="13" t="s">
        <v>150</v>
      </c>
      <c r="B137" s="63" t="s">
        <v>254</v>
      </c>
      <c r="C137" s="13" t="s">
        <v>25</v>
      </c>
      <c r="D137" s="80">
        <v>9</v>
      </c>
      <c r="E137" s="16">
        <v>9</v>
      </c>
      <c r="F137" s="16"/>
      <c r="G137" s="20">
        <f t="shared" si="13"/>
        <v>81</v>
      </c>
    </row>
    <row r="138" spans="1:7" ht="63.75" outlineLevel="1">
      <c r="A138" s="64" t="s">
        <v>253</v>
      </c>
      <c r="B138" s="63" t="s">
        <v>255</v>
      </c>
      <c r="C138" s="13" t="s">
        <v>25</v>
      </c>
      <c r="D138" s="80"/>
      <c r="E138" s="16"/>
      <c r="F138" s="16"/>
      <c r="G138" s="20">
        <f t="shared" si="13"/>
        <v>0</v>
      </c>
    </row>
    <row r="139" spans="1:7" ht="102" outlineLevel="1">
      <c r="A139" s="13" t="s">
        <v>151</v>
      </c>
      <c r="B139" s="14" t="s">
        <v>137</v>
      </c>
      <c r="C139" s="13" t="s">
        <v>25</v>
      </c>
      <c r="D139" s="80">
        <v>7</v>
      </c>
      <c r="E139" s="16">
        <v>7</v>
      </c>
      <c r="F139" s="16"/>
      <c r="G139" s="20">
        <f t="shared" si="13"/>
        <v>49</v>
      </c>
    </row>
    <row r="140" spans="1:7" ht="51" outlineLevel="1">
      <c r="A140" s="13" t="s">
        <v>256</v>
      </c>
      <c r="B140" s="63" t="s">
        <v>258</v>
      </c>
      <c r="C140" s="13" t="s">
        <v>25</v>
      </c>
      <c r="D140" s="80">
        <v>0</v>
      </c>
      <c r="E140" s="16">
        <v>0</v>
      </c>
      <c r="F140" s="16"/>
      <c r="G140" s="20">
        <f t="shared" si="13"/>
        <v>0</v>
      </c>
    </row>
    <row r="141" spans="1:7" ht="102" outlineLevel="1">
      <c r="A141" s="13" t="s">
        <v>257</v>
      </c>
      <c r="B141" s="63" t="s">
        <v>259</v>
      </c>
      <c r="C141" s="13" t="s">
        <v>25</v>
      </c>
      <c r="D141" s="80">
        <v>50</v>
      </c>
      <c r="E141" s="16">
        <v>50</v>
      </c>
      <c r="F141" s="16"/>
      <c r="G141" s="20">
        <f t="shared" si="13"/>
        <v>2500</v>
      </c>
    </row>
    <row r="142" spans="1:7" ht="127.5" outlineLevel="1">
      <c r="A142" s="13" t="s">
        <v>152</v>
      </c>
      <c r="B142" s="63" t="s">
        <v>138</v>
      </c>
      <c r="C142" s="13" t="s">
        <v>25</v>
      </c>
      <c r="D142" s="80">
        <v>47</v>
      </c>
      <c r="E142" s="16">
        <v>47</v>
      </c>
      <c r="F142" s="16"/>
      <c r="G142" s="20">
        <f t="shared" si="13"/>
        <v>2209</v>
      </c>
    </row>
    <row r="143" spans="1:7" ht="25.5" outlineLevel="1">
      <c r="A143" s="13" t="s">
        <v>153</v>
      </c>
      <c r="B143" s="63" t="s">
        <v>185</v>
      </c>
      <c r="C143" s="66" t="s">
        <v>10</v>
      </c>
      <c r="D143" s="62">
        <v>0</v>
      </c>
      <c r="E143" s="16">
        <v>0</v>
      </c>
      <c r="F143" s="16"/>
      <c r="G143" s="21">
        <f t="shared" si="13"/>
        <v>0</v>
      </c>
    </row>
    <row r="144" spans="1:7" ht="18.75">
      <c r="A144" s="7"/>
      <c r="B144" s="8" t="s">
        <v>260</v>
      </c>
      <c r="C144" s="9"/>
      <c r="D144" s="10"/>
      <c r="E144" s="11"/>
      <c r="F144" s="11"/>
      <c r="G144" s="12">
        <f>SUM(G145:G154)</f>
        <v>2054269.6963999998</v>
      </c>
    </row>
    <row r="145" spans="1:7" s="3" customFormat="1" ht="102" outlineLevel="1">
      <c r="A145" s="13" t="s">
        <v>261</v>
      </c>
      <c r="B145" s="63" t="s">
        <v>271</v>
      </c>
      <c r="C145" s="66" t="s">
        <v>11</v>
      </c>
      <c r="D145" s="62">
        <v>86</v>
      </c>
      <c r="E145" s="16">
        <v>86</v>
      </c>
      <c r="F145" s="16"/>
      <c r="G145" s="21">
        <f t="shared" ref="G145:G146" si="14">E145*D145</f>
        <v>7396</v>
      </c>
    </row>
    <row r="146" spans="1:7" s="3" customFormat="1" ht="102" outlineLevel="1">
      <c r="A146" s="13" t="s">
        <v>262</v>
      </c>
      <c r="B146" s="63" t="s">
        <v>272</v>
      </c>
      <c r="C146" s="66" t="s">
        <v>11</v>
      </c>
      <c r="D146" s="80">
        <v>27</v>
      </c>
      <c r="E146" s="16">
        <v>27</v>
      </c>
      <c r="F146" s="16"/>
      <c r="G146" s="20">
        <f t="shared" si="14"/>
        <v>729</v>
      </c>
    </row>
    <row r="147" spans="1:7" s="3" customFormat="1" ht="89.25" outlineLevel="1">
      <c r="A147" s="13" t="s">
        <v>263</v>
      </c>
      <c r="B147" s="63" t="s">
        <v>273</v>
      </c>
      <c r="C147" s="66" t="s">
        <v>11</v>
      </c>
      <c r="D147" s="80">
        <v>4</v>
      </c>
      <c r="E147" s="68">
        <v>4</v>
      </c>
      <c r="F147" s="68"/>
      <c r="G147" s="20">
        <f>E147*D147</f>
        <v>16</v>
      </c>
    </row>
    <row r="148" spans="1:7" s="3" customFormat="1" ht="102" outlineLevel="1">
      <c r="A148" s="13" t="s">
        <v>264</v>
      </c>
      <c r="B148" s="63" t="s">
        <v>274</v>
      </c>
      <c r="C148" s="66" t="s">
        <v>11</v>
      </c>
      <c r="D148" s="80">
        <v>0</v>
      </c>
      <c r="E148" s="16">
        <v>0</v>
      </c>
      <c r="F148" s="16"/>
      <c r="G148" s="20">
        <f>E148*D148</f>
        <v>0</v>
      </c>
    </row>
    <row r="149" spans="1:7" s="3" customFormat="1" ht="102" outlineLevel="1">
      <c r="A149" s="13" t="s">
        <v>265</v>
      </c>
      <c r="B149" s="63" t="s">
        <v>341</v>
      </c>
      <c r="C149" s="66" t="s">
        <v>11</v>
      </c>
      <c r="D149" s="80">
        <v>33</v>
      </c>
      <c r="E149" s="16">
        <v>33</v>
      </c>
      <c r="F149" s="16"/>
      <c r="G149" s="20">
        <f>E149*D149</f>
        <v>1089</v>
      </c>
    </row>
    <row r="150" spans="1:7" s="3" customFormat="1" ht="102" outlineLevel="1">
      <c r="A150" s="13" t="s">
        <v>266</v>
      </c>
      <c r="B150" s="63" t="s">
        <v>275</v>
      </c>
      <c r="C150" s="66" t="s">
        <v>11</v>
      </c>
      <c r="D150" s="80">
        <v>0</v>
      </c>
      <c r="E150" s="16">
        <v>0</v>
      </c>
      <c r="F150" s="16"/>
      <c r="G150" s="20">
        <f t="shared" ref="G150" si="15">E150*D150</f>
        <v>0</v>
      </c>
    </row>
    <row r="151" spans="1:7" s="3" customFormat="1" ht="89.25" outlineLevel="1">
      <c r="A151" s="13" t="s">
        <v>267</v>
      </c>
      <c r="B151" s="63" t="s">
        <v>276</v>
      </c>
      <c r="C151" s="66" t="s">
        <v>11</v>
      </c>
      <c r="D151" s="80">
        <v>5</v>
      </c>
      <c r="E151" s="16">
        <v>5</v>
      </c>
      <c r="F151" s="16"/>
      <c r="G151" s="20">
        <f>E151*D151</f>
        <v>25</v>
      </c>
    </row>
    <row r="152" spans="1:7" s="3" customFormat="1" ht="89.25" outlineLevel="1">
      <c r="A152" s="13" t="s">
        <v>268</v>
      </c>
      <c r="B152" s="63" t="s">
        <v>388</v>
      </c>
      <c r="C152" s="66" t="s">
        <v>11</v>
      </c>
      <c r="D152" s="80">
        <v>10</v>
      </c>
      <c r="E152" s="16">
        <v>10</v>
      </c>
      <c r="F152" s="16"/>
      <c r="G152" s="20">
        <f>E152*D152</f>
        <v>100</v>
      </c>
    </row>
    <row r="153" spans="1:7" s="3" customFormat="1" ht="63.75" outlineLevel="1">
      <c r="A153" s="13" t="s">
        <v>269</v>
      </c>
      <c r="B153" s="63" t="s">
        <v>277</v>
      </c>
      <c r="C153" s="66" t="s">
        <v>11</v>
      </c>
      <c r="D153" s="80">
        <v>155</v>
      </c>
      <c r="E153" s="16">
        <v>155</v>
      </c>
      <c r="F153" s="16"/>
      <c r="G153" s="20">
        <f>E153*D153</f>
        <v>24025</v>
      </c>
    </row>
    <row r="154" spans="1:7" s="3" customFormat="1" ht="63.75" outlineLevel="1">
      <c r="A154" s="13" t="s">
        <v>270</v>
      </c>
      <c r="B154" s="63" t="s">
        <v>339</v>
      </c>
      <c r="C154" s="64" t="s">
        <v>20</v>
      </c>
      <c r="D154" s="80">
        <v>1421.58</v>
      </c>
      <c r="E154" s="16">
        <v>1421.58</v>
      </c>
      <c r="F154" s="16"/>
      <c r="G154" s="20">
        <f t="shared" ref="G154" si="16">E154*D154</f>
        <v>2020889.6963999998</v>
      </c>
    </row>
    <row r="155" spans="1:7" s="3" customFormat="1" ht="19.5" customHeight="1">
      <c r="A155" s="29"/>
      <c r="B155" s="30"/>
      <c r="C155" s="29"/>
      <c r="D155" s="29"/>
      <c r="E155" s="31"/>
      <c r="F155" s="31"/>
      <c r="G155" s="32">
        <f>G123+G117+G110+G104+G91+G76+G144</f>
        <v>4811955310.8274002</v>
      </c>
    </row>
    <row r="156" spans="1:7" s="3" customFormat="1" ht="18" customHeight="1">
      <c r="A156" s="22"/>
      <c r="B156" s="22"/>
      <c r="C156" s="22"/>
      <c r="D156" s="23"/>
      <c r="E156" s="24"/>
      <c r="F156" s="24"/>
      <c r="G156" s="24"/>
    </row>
    <row r="157" spans="1:7" s="3" customFormat="1" ht="19.5" customHeight="1">
      <c r="A157" s="57" t="s">
        <v>30</v>
      </c>
      <c r="B157" s="58"/>
      <c r="C157" s="57"/>
      <c r="D157" s="57"/>
      <c r="E157" s="57"/>
      <c r="F157" s="57"/>
      <c r="G157" s="57"/>
    </row>
    <row r="158" spans="1:7" ht="18.75">
      <c r="A158" s="7"/>
      <c r="B158" s="8" t="s">
        <v>7</v>
      </c>
      <c r="C158" s="9"/>
      <c r="D158" s="10"/>
      <c r="E158" s="11"/>
      <c r="F158" s="11"/>
      <c r="G158" s="12">
        <f>SUM(G159:G160)</f>
        <v>60421.488400000002</v>
      </c>
    </row>
    <row r="159" spans="1:7" s="3" customFormat="1" ht="51" outlineLevel="1">
      <c r="A159" s="13" t="s">
        <v>154</v>
      </c>
      <c r="B159" s="14" t="s">
        <v>156</v>
      </c>
      <c r="C159" s="15" t="s">
        <v>8</v>
      </c>
      <c r="D159" s="62">
        <v>185.5</v>
      </c>
      <c r="E159" s="16">
        <v>185.5</v>
      </c>
      <c r="F159" s="16"/>
      <c r="G159" s="21">
        <f>E159*D159</f>
        <v>34410.25</v>
      </c>
    </row>
    <row r="160" spans="1:7" s="3" customFormat="1" ht="89.25" outlineLevel="1">
      <c r="A160" s="13" t="s">
        <v>155</v>
      </c>
      <c r="B160" s="14" t="s">
        <v>157</v>
      </c>
      <c r="C160" s="15" t="s">
        <v>8</v>
      </c>
      <c r="D160" s="62">
        <v>161.28</v>
      </c>
      <c r="E160" s="16">
        <v>161.28</v>
      </c>
      <c r="F160" s="16"/>
      <c r="G160" s="21">
        <f>E160*D160</f>
        <v>26011.238400000002</v>
      </c>
    </row>
    <row r="161" spans="1:7" ht="18.75">
      <c r="A161" s="7"/>
      <c r="B161" s="8" t="s">
        <v>31</v>
      </c>
      <c r="C161" s="9"/>
      <c r="D161" s="10"/>
      <c r="E161" s="11"/>
      <c r="F161" s="11"/>
      <c r="G161" s="12">
        <f>SUM(G162:G164)</f>
        <v>3710</v>
      </c>
    </row>
    <row r="162" spans="1:7" s="3" customFormat="1" ht="76.5" outlineLevel="1">
      <c r="A162" s="13" t="s">
        <v>158</v>
      </c>
      <c r="B162" s="63" t="s">
        <v>160</v>
      </c>
      <c r="C162" s="15" t="s">
        <v>11</v>
      </c>
      <c r="D162" s="62">
        <f>21+20</f>
        <v>41</v>
      </c>
      <c r="E162" s="16">
        <v>41</v>
      </c>
      <c r="F162" s="16"/>
      <c r="G162" s="25">
        <f>E162*D162</f>
        <v>1681</v>
      </c>
    </row>
    <row r="163" spans="1:7" s="3" customFormat="1" ht="63.75" outlineLevel="1">
      <c r="A163" s="13" t="s">
        <v>159</v>
      </c>
      <c r="B163" s="14" t="s">
        <v>161</v>
      </c>
      <c r="C163" s="13" t="s">
        <v>11</v>
      </c>
      <c r="D163" s="62">
        <f>21+20+4</f>
        <v>45</v>
      </c>
      <c r="E163" s="16">
        <v>45</v>
      </c>
      <c r="F163" s="16"/>
      <c r="G163" s="20">
        <f>E163*D163</f>
        <v>2025</v>
      </c>
    </row>
    <row r="164" spans="1:7" s="3" customFormat="1" ht="89.25" outlineLevel="1">
      <c r="A164" s="13" t="s">
        <v>278</v>
      </c>
      <c r="B164" s="63" t="s">
        <v>279</v>
      </c>
      <c r="C164" s="13" t="s">
        <v>11</v>
      </c>
      <c r="D164" s="62">
        <f>1+1</f>
        <v>2</v>
      </c>
      <c r="E164" s="16">
        <v>2</v>
      </c>
      <c r="F164" s="16"/>
      <c r="G164" s="20">
        <f>E164*D164</f>
        <v>4</v>
      </c>
    </row>
    <row r="165" spans="1:7" ht="18.75">
      <c r="A165" s="7"/>
      <c r="B165" s="8" t="s">
        <v>32</v>
      </c>
      <c r="C165" s="9"/>
      <c r="D165" s="10"/>
      <c r="E165" s="11"/>
      <c r="F165" s="11"/>
      <c r="G165" s="12">
        <f>SUM(G166:G179)</f>
        <v>5764992.4342</v>
      </c>
    </row>
    <row r="166" spans="1:7" s="3" customFormat="1" ht="89.25" outlineLevel="1">
      <c r="A166" s="13" t="s">
        <v>162</v>
      </c>
      <c r="B166" s="14" t="s">
        <v>174</v>
      </c>
      <c r="C166" s="13" t="s">
        <v>11</v>
      </c>
      <c r="D166" s="80">
        <f>21+20</f>
        <v>41</v>
      </c>
      <c r="E166" s="16">
        <v>41</v>
      </c>
      <c r="F166" s="16"/>
      <c r="G166" s="20">
        <f t="shared" ref="G166:G178" si="17">E166*D166</f>
        <v>1681</v>
      </c>
    </row>
    <row r="167" spans="1:7" ht="51" outlineLevel="1">
      <c r="A167" s="13" t="s">
        <v>163</v>
      </c>
      <c r="B167" s="14" t="s">
        <v>175</v>
      </c>
      <c r="C167" s="13" t="s">
        <v>11</v>
      </c>
      <c r="D167" s="80">
        <f>21+20</f>
        <v>41</v>
      </c>
      <c r="E167" s="16">
        <v>41</v>
      </c>
      <c r="F167" s="16"/>
      <c r="G167" s="20">
        <f t="shared" si="17"/>
        <v>1681</v>
      </c>
    </row>
    <row r="168" spans="1:7" ht="255" outlineLevel="1">
      <c r="A168" s="13" t="s">
        <v>164</v>
      </c>
      <c r="B168" s="19" t="s">
        <v>176</v>
      </c>
      <c r="C168" s="13" t="s">
        <v>11</v>
      </c>
      <c r="D168" s="80">
        <f>21+20</f>
        <v>41</v>
      </c>
      <c r="E168" s="16">
        <v>41</v>
      </c>
      <c r="F168" s="16"/>
      <c r="G168" s="20">
        <f t="shared" si="17"/>
        <v>1681</v>
      </c>
    </row>
    <row r="169" spans="1:7" ht="51" outlineLevel="1">
      <c r="A169" s="13" t="s">
        <v>280</v>
      </c>
      <c r="B169" s="69" t="s">
        <v>282</v>
      </c>
      <c r="C169" s="13" t="s">
        <v>11</v>
      </c>
      <c r="D169" s="80">
        <f>1+1</f>
        <v>2</v>
      </c>
      <c r="E169" s="16">
        <v>2</v>
      </c>
      <c r="F169" s="16"/>
      <c r="G169" s="20">
        <f t="shared" si="17"/>
        <v>4</v>
      </c>
    </row>
    <row r="170" spans="1:7" ht="51" outlineLevel="1">
      <c r="A170" s="13" t="s">
        <v>281</v>
      </c>
      <c r="B170" s="69" t="s">
        <v>283</v>
      </c>
      <c r="C170" s="13" t="s">
        <v>11</v>
      </c>
      <c r="D170" s="80">
        <f>1+1</f>
        <v>2</v>
      </c>
      <c r="E170" s="16">
        <v>2</v>
      </c>
      <c r="F170" s="16"/>
      <c r="G170" s="20">
        <f t="shared" si="17"/>
        <v>4</v>
      </c>
    </row>
    <row r="171" spans="1:7" s="3" customFormat="1" ht="25.5" outlineLevel="1">
      <c r="A171" s="13" t="s">
        <v>165</v>
      </c>
      <c r="B171" s="14" t="s">
        <v>177</v>
      </c>
      <c r="C171" s="13" t="s">
        <v>10</v>
      </c>
      <c r="D171" s="80">
        <v>1272.73</v>
      </c>
      <c r="E171" s="16">
        <v>1272.73</v>
      </c>
      <c r="F171" s="16"/>
      <c r="G171" s="20">
        <f t="shared" si="17"/>
        <v>1619841.6529000001</v>
      </c>
    </row>
    <row r="172" spans="1:7" ht="25.5" outlineLevel="1">
      <c r="A172" s="13" t="s">
        <v>166</v>
      </c>
      <c r="B172" s="14" t="s">
        <v>178</v>
      </c>
      <c r="C172" s="13" t="s">
        <v>10</v>
      </c>
      <c r="D172" s="80">
        <v>1582.22</v>
      </c>
      <c r="E172" s="16">
        <v>1582.22</v>
      </c>
      <c r="F172" s="16"/>
      <c r="G172" s="20">
        <f t="shared" si="17"/>
        <v>2503420.1284000003</v>
      </c>
    </row>
    <row r="173" spans="1:7" ht="25.5" outlineLevel="1">
      <c r="A173" s="13" t="s">
        <v>167</v>
      </c>
      <c r="B173" s="14" t="s">
        <v>205</v>
      </c>
      <c r="C173" s="13" t="s">
        <v>10</v>
      </c>
      <c r="D173" s="80">
        <v>1272.73</v>
      </c>
      <c r="E173" s="16">
        <v>1272.73</v>
      </c>
      <c r="F173" s="16"/>
      <c r="G173" s="20">
        <f t="shared" si="17"/>
        <v>1619841.6529000001</v>
      </c>
    </row>
    <row r="174" spans="1:7" ht="38.25" outlineLevel="1">
      <c r="A174" s="13" t="s">
        <v>168</v>
      </c>
      <c r="B174" s="14" t="s">
        <v>179</v>
      </c>
      <c r="C174" s="13" t="s">
        <v>33</v>
      </c>
      <c r="D174" s="80">
        <f>1+1</f>
        <v>2</v>
      </c>
      <c r="E174" s="16">
        <v>2</v>
      </c>
      <c r="F174" s="16"/>
      <c r="G174" s="20">
        <f t="shared" si="17"/>
        <v>4</v>
      </c>
    </row>
    <row r="175" spans="1:7" ht="51" outlineLevel="1">
      <c r="A175" s="13" t="s">
        <v>169</v>
      </c>
      <c r="B175" s="14" t="s">
        <v>180</v>
      </c>
      <c r="C175" s="13" t="s">
        <v>34</v>
      </c>
      <c r="D175" s="80">
        <f>1+1</f>
        <v>2</v>
      </c>
      <c r="E175" s="16">
        <v>2</v>
      </c>
      <c r="F175" s="16"/>
      <c r="G175" s="20">
        <f t="shared" si="17"/>
        <v>4</v>
      </c>
    </row>
    <row r="176" spans="1:7" ht="51" outlineLevel="1">
      <c r="A176" s="13" t="s">
        <v>170</v>
      </c>
      <c r="B176" s="14" t="s">
        <v>181</v>
      </c>
      <c r="C176" s="13" t="s">
        <v>34</v>
      </c>
      <c r="D176" s="80">
        <f>1+1</f>
        <v>2</v>
      </c>
      <c r="E176" s="16">
        <v>2</v>
      </c>
      <c r="F176" s="16"/>
      <c r="G176" s="20">
        <f>E176*D176</f>
        <v>4</v>
      </c>
    </row>
    <row r="177" spans="1:7" ht="63.75" outlineLevel="1">
      <c r="A177" s="13" t="s">
        <v>171</v>
      </c>
      <c r="B177" s="14" t="s">
        <v>182</v>
      </c>
      <c r="C177" s="15" t="s">
        <v>11</v>
      </c>
      <c r="D177" s="62">
        <v>123</v>
      </c>
      <c r="E177" s="16">
        <v>123</v>
      </c>
      <c r="F177" s="16"/>
      <c r="G177" s="21">
        <f t="shared" si="17"/>
        <v>15129</v>
      </c>
    </row>
    <row r="178" spans="1:7" ht="63.75" outlineLevel="1">
      <c r="A178" s="13" t="s">
        <v>172</v>
      </c>
      <c r="B178" s="14" t="s">
        <v>183</v>
      </c>
      <c r="C178" s="15" t="s">
        <v>11</v>
      </c>
      <c r="D178" s="62">
        <f>21+20</f>
        <v>41</v>
      </c>
      <c r="E178" s="16">
        <v>41</v>
      </c>
      <c r="F178" s="16"/>
      <c r="G178" s="21">
        <f t="shared" si="17"/>
        <v>1681</v>
      </c>
    </row>
    <row r="179" spans="1:7" ht="63.75" outlineLevel="1">
      <c r="A179" s="13" t="s">
        <v>173</v>
      </c>
      <c r="B179" s="14" t="s">
        <v>184</v>
      </c>
      <c r="C179" s="15" t="s">
        <v>11</v>
      </c>
      <c r="D179" s="80">
        <f>2+2</f>
        <v>4</v>
      </c>
      <c r="E179" s="16">
        <v>4</v>
      </c>
      <c r="F179" s="16"/>
      <c r="G179" s="21">
        <f>E179*D179</f>
        <v>16</v>
      </c>
    </row>
    <row r="180" spans="1:7" s="3" customFormat="1" ht="19.5" customHeight="1">
      <c r="A180" s="59"/>
      <c r="B180" s="59"/>
      <c r="C180" s="59"/>
      <c r="D180" s="59"/>
      <c r="E180" s="60"/>
      <c r="F180" s="60"/>
      <c r="G180" s="61">
        <f>G165+G161+G158</f>
        <v>5829123.9226000002</v>
      </c>
    </row>
    <row r="181" spans="1:7" s="3" customFormat="1" ht="18" customHeight="1">
      <c r="A181" s="22"/>
      <c r="B181" s="22"/>
      <c r="C181" s="22"/>
      <c r="D181" s="23"/>
      <c r="E181" s="24"/>
      <c r="F181" s="24"/>
      <c r="G181" s="24"/>
    </row>
    <row r="182" spans="1:7" s="3" customFormat="1" ht="19.5" customHeight="1">
      <c r="A182" s="70" t="s">
        <v>284</v>
      </c>
      <c r="B182" s="71"/>
      <c r="C182" s="70"/>
      <c r="D182" s="70"/>
      <c r="E182" s="70"/>
      <c r="F182" s="70"/>
      <c r="G182" s="70"/>
    </row>
    <row r="183" spans="1:7" ht="18.75">
      <c r="A183" s="7"/>
      <c r="B183" s="8" t="s">
        <v>300</v>
      </c>
      <c r="C183" s="9"/>
      <c r="D183" s="10"/>
      <c r="E183" s="11"/>
      <c r="F183" s="11"/>
      <c r="G183" s="12">
        <f>SUM(G184:G191)</f>
        <v>160433.4706</v>
      </c>
    </row>
    <row r="184" spans="1:7" s="3" customFormat="1" ht="127.5" outlineLevel="1">
      <c r="A184" s="64" t="s">
        <v>286</v>
      </c>
      <c r="B184" s="63" t="s">
        <v>294</v>
      </c>
      <c r="C184" s="66" t="s">
        <v>20</v>
      </c>
      <c r="D184" s="62">
        <f>(6*1.5)*8</f>
        <v>72</v>
      </c>
      <c r="E184" s="16">
        <v>72</v>
      </c>
      <c r="F184" s="16"/>
      <c r="G184" s="21">
        <f t="shared" ref="G184:G191" si="18">E184*D184</f>
        <v>5184</v>
      </c>
    </row>
    <row r="185" spans="1:7" s="3" customFormat="1" ht="127.5" outlineLevel="1">
      <c r="A185" s="13" t="s">
        <v>287</v>
      </c>
      <c r="B185" s="63" t="s">
        <v>295</v>
      </c>
      <c r="C185" s="15" t="s">
        <v>8</v>
      </c>
      <c r="D185" s="62">
        <v>12.88</v>
      </c>
      <c r="E185" s="16">
        <v>12.88</v>
      </c>
      <c r="F185" s="16"/>
      <c r="G185" s="21">
        <f t="shared" si="18"/>
        <v>165.89440000000002</v>
      </c>
    </row>
    <row r="186" spans="1:7" s="3" customFormat="1" ht="114.75" outlineLevel="1">
      <c r="A186" s="13" t="s">
        <v>288</v>
      </c>
      <c r="B186" s="63" t="s">
        <v>296</v>
      </c>
      <c r="C186" s="15" t="s">
        <v>8</v>
      </c>
      <c r="D186" s="62">
        <v>3.68</v>
      </c>
      <c r="E186" s="16">
        <v>3.68</v>
      </c>
      <c r="F186" s="16"/>
      <c r="G186" s="21">
        <f t="shared" si="18"/>
        <v>13.542400000000001</v>
      </c>
    </row>
    <row r="187" spans="1:7" s="3" customFormat="1" ht="127.5" outlineLevel="1">
      <c r="A187" s="13" t="s">
        <v>289</v>
      </c>
      <c r="B187" s="63" t="s">
        <v>297</v>
      </c>
      <c r="C187" s="15" t="s">
        <v>8</v>
      </c>
      <c r="D187" s="62">
        <v>1.84</v>
      </c>
      <c r="E187" s="16">
        <v>1.84</v>
      </c>
      <c r="F187" s="16"/>
      <c r="G187" s="21">
        <f t="shared" si="18"/>
        <v>3.3856000000000002</v>
      </c>
    </row>
    <row r="188" spans="1:7" s="3" customFormat="1" ht="89.25" outlineLevel="1">
      <c r="A188" s="13" t="s">
        <v>290</v>
      </c>
      <c r="B188" s="63" t="s">
        <v>298</v>
      </c>
      <c r="C188" s="15" t="s">
        <v>8</v>
      </c>
      <c r="D188" s="62">
        <v>5.09</v>
      </c>
      <c r="E188" s="16">
        <v>5.09</v>
      </c>
      <c r="F188" s="16"/>
      <c r="G188" s="21">
        <f t="shared" si="18"/>
        <v>25.908099999999997</v>
      </c>
    </row>
    <row r="189" spans="1:7" s="3" customFormat="1" ht="76.5" outlineLevel="1">
      <c r="A189" s="13" t="s">
        <v>291</v>
      </c>
      <c r="B189" s="63" t="s">
        <v>299</v>
      </c>
      <c r="C189" s="15" t="s">
        <v>8</v>
      </c>
      <c r="D189" s="62">
        <v>23.49</v>
      </c>
      <c r="E189" s="16">
        <v>23.49</v>
      </c>
      <c r="F189" s="16"/>
      <c r="G189" s="21">
        <f t="shared" si="18"/>
        <v>551.78009999999995</v>
      </c>
    </row>
    <row r="190" spans="1:7" s="3" customFormat="1" ht="76.5" outlineLevel="1">
      <c r="A190" s="13" t="s">
        <v>292</v>
      </c>
      <c r="B190" s="63" t="s">
        <v>110</v>
      </c>
      <c r="C190" s="66" t="s">
        <v>285</v>
      </c>
      <c r="D190" s="62">
        <v>386.4</v>
      </c>
      <c r="E190" s="16">
        <v>386.4</v>
      </c>
      <c r="F190" s="16"/>
      <c r="G190" s="21">
        <f t="shared" si="18"/>
        <v>149304.95999999999</v>
      </c>
    </row>
    <row r="191" spans="1:7" s="3" customFormat="1" ht="51" outlineLevel="1">
      <c r="A191" s="13" t="s">
        <v>293</v>
      </c>
      <c r="B191" s="63" t="s">
        <v>204</v>
      </c>
      <c r="C191" s="66" t="s">
        <v>20</v>
      </c>
      <c r="D191" s="62">
        <f>(6*1.5)*8</f>
        <v>72</v>
      </c>
      <c r="E191" s="16">
        <v>72</v>
      </c>
      <c r="F191" s="16"/>
      <c r="G191" s="21">
        <f t="shared" si="18"/>
        <v>5184</v>
      </c>
    </row>
    <row r="192" spans="1:7" ht="18.75">
      <c r="A192" s="7"/>
      <c r="B192" s="8" t="s">
        <v>31</v>
      </c>
      <c r="C192" s="9"/>
      <c r="D192" s="10"/>
      <c r="E192" s="11"/>
      <c r="F192" s="11"/>
      <c r="G192" s="12">
        <f>SUM(G193:G199)</f>
        <v>1514.5216</v>
      </c>
    </row>
    <row r="193" spans="1:7" s="3" customFormat="1" ht="38.25" outlineLevel="1">
      <c r="A193" s="64" t="s">
        <v>301</v>
      </c>
      <c r="B193" s="63" t="s">
        <v>308</v>
      </c>
      <c r="C193" s="66" t="s">
        <v>20</v>
      </c>
      <c r="D193" s="62">
        <f>(((1*0.7)*16)+((0.7*0.7)*16))</f>
        <v>19.04</v>
      </c>
      <c r="E193" s="16">
        <v>19.04</v>
      </c>
      <c r="F193" s="16"/>
      <c r="G193" s="25">
        <f t="shared" ref="G193:G199" si="19">E193*D193</f>
        <v>362.52159999999998</v>
      </c>
    </row>
    <row r="194" spans="1:7" s="3" customFormat="1" ht="102" outlineLevel="1">
      <c r="A194" s="64" t="s">
        <v>302</v>
      </c>
      <c r="B194" s="63" t="s">
        <v>309</v>
      </c>
      <c r="C194" s="13" t="s">
        <v>11</v>
      </c>
      <c r="D194" s="80">
        <f>8*2</f>
        <v>16</v>
      </c>
      <c r="E194" s="16">
        <v>16</v>
      </c>
      <c r="F194" s="16"/>
      <c r="G194" s="20">
        <f t="shared" si="19"/>
        <v>256</v>
      </c>
    </row>
    <row r="195" spans="1:7" s="3" customFormat="1" ht="102" outlineLevel="1">
      <c r="A195" s="64" t="s">
        <v>303</v>
      </c>
      <c r="B195" s="63" t="s">
        <v>310</v>
      </c>
      <c r="C195" s="13" t="s">
        <v>11</v>
      </c>
      <c r="D195" s="80">
        <f>8*2</f>
        <v>16</v>
      </c>
      <c r="E195" s="16">
        <v>16</v>
      </c>
      <c r="F195" s="16"/>
      <c r="G195" s="20">
        <f t="shared" si="19"/>
        <v>256</v>
      </c>
    </row>
    <row r="196" spans="1:7" s="3" customFormat="1" ht="38.25" outlineLevel="1">
      <c r="A196" s="64" t="s">
        <v>304</v>
      </c>
      <c r="B196" s="63" t="s">
        <v>311</v>
      </c>
      <c r="C196" s="13" t="s">
        <v>11</v>
      </c>
      <c r="D196" s="80">
        <v>8</v>
      </c>
      <c r="E196" s="16">
        <v>8</v>
      </c>
      <c r="F196" s="16"/>
      <c r="G196" s="20">
        <f t="shared" si="19"/>
        <v>64</v>
      </c>
    </row>
    <row r="197" spans="1:7" s="3" customFormat="1" ht="38.25" outlineLevel="1">
      <c r="A197" s="64" t="s">
        <v>305</v>
      </c>
      <c r="B197" s="63" t="s">
        <v>312</v>
      </c>
      <c r="C197" s="13" t="s">
        <v>11</v>
      </c>
      <c r="D197" s="80">
        <v>8</v>
      </c>
      <c r="E197" s="16">
        <v>8</v>
      </c>
      <c r="F197" s="16"/>
      <c r="G197" s="20">
        <f t="shared" si="19"/>
        <v>64</v>
      </c>
    </row>
    <row r="198" spans="1:7" s="3" customFormat="1" ht="76.5" outlineLevel="1">
      <c r="A198" s="64" t="s">
        <v>306</v>
      </c>
      <c r="B198" s="63" t="s">
        <v>313</v>
      </c>
      <c r="C198" s="13" t="s">
        <v>11</v>
      </c>
      <c r="D198" s="80">
        <v>16</v>
      </c>
      <c r="E198" s="16">
        <v>16</v>
      </c>
      <c r="F198" s="16"/>
      <c r="G198" s="20">
        <f t="shared" si="19"/>
        <v>256</v>
      </c>
    </row>
    <row r="199" spans="1:7" s="3" customFormat="1" ht="63.75" outlineLevel="1">
      <c r="A199" s="64" t="s">
        <v>307</v>
      </c>
      <c r="B199" s="63" t="s">
        <v>314</v>
      </c>
      <c r="C199" s="13" t="s">
        <v>11</v>
      </c>
      <c r="D199" s="80">
        <v>16</v>
      </c>
      <c r="E199" s="16">
        <v>16</v>
      </c>
      <c r="F199" s="16"/>
      <c r="G199" s="20">
        <f t="shared" si="19"/>
        <v>256</v>
      </c>
    </row>
    <row r="200" spans="1:7" ht="18.75">
      <c r="A200" s="7"/>
      <c r="B200" s="8" t="s">
        <v>29</v>
      </c>
      <c r="C200" s="9"/>
      <c r="D200" s="10"/>
      <c r="E200" s="11"/>
      <c r="F200" s="11"/>
      <c r="G200" s="12">
        <f>SUM(G201:G202)</f>
        <v>14464</v>
      </c>
    </row>
    <row r="201" spans="1:7" s="3" customFormat="1" ht="114.75" outlineLevel="1">
      <c r="A201" s="64" t="s">
        <v>316</v>
      </c>
      <c r="B201" s="63" t="s">
        <v>321</v>
      </c>
      <c r="C201" s="13" t="s">
        <v>11</v>
      </c>
      <c r="D201" s="80">
        <v>8</v>
      </c>
      <c r="E201" s="16">
        <v>8</v>
      </c>
      <c r="F201" s="16"/>
      <c r="G201" s="20">
        <f t="shared" ref="G201:G202" si="20">E201*D201</f>
        <v>64</v>
      </c>
    </row>
    <row r="202" spans="1:7" ht="114.75" outlineLevel="1">
      <c r="A202" s="64" t="s">
        <v>317</v>
      </c>
      <c r="B202" s="63" t="s">
        <v>322</v>
      </c>
      <c r="C202" s="64" t="s">
        <v>10</v>
      </c>
      <c r="D202" s="80">
        <f>8*(6+6+1.5+1.5)</f>
        <v>120</v>
      </c>
      <c r="E202" s="16">
        <v>120</v>
      </c>
      <c r="F202" s="16"/>
      <c r="G202" s="20">
        <f t="shared" si="20"/>
        <v>14400</v>
      </c>
    </row>
    <row r="203" spans="1:7" ht="18.75">
      <c r="A203" s="7"/>
      <c r="B203" s="8" t="s">
        <v>315</v>
      </c>
      <c r="C203" s="9"/>
      <c r="D203" s="10"/>
      <c r="E203" s="11"/>
      <c r="F203" s="11"/>
      <c r="G203" s="12">
        <f>SUM(G204:G206)</f>
        <v>128</v>
      </c>
    </row>
    <row r="204" spans="1:7" s="3" customFormat="1" ht="38.25" outlineLevel="1">
      <c r="A204" s="64" t="s">
        <v>318</v>
      </c>
      <c r="B204" s="63" t="s">
        <v>323</v>
      </c>
      <c r="C204" s="13" t="s">
        <v>11</v>
      </c>
      <c r="D204" s="80">
        <v>8</v>
      </c>
      <c r="E204" s="16">
        <v>8</v>
      </c>
      <c r="F204" s="16"/>
      <c r="G204" s="20">
        <f t="shared" ref="G204:G206" si="21">E204*D204</f>
        <v>64</v>
      </c>
    </row>
    <row r="205" spans="1:7" ht="38.25" outlineLevel="1">
      <c r="A205" s="64" t="s">
        <v>319</v>
      </c>
      <c r="B205" s="63" t="s">
        <v>324</v>
      </c>
      <c r="C205" s="13" t="s">
        <v>11</v>
      </c>
      <c r="D205" s="80">
        <v>0</v>
      </c>
      <c r="E205" s="16">
        <v>0</v>
      </c>
      <c r="F205" s="16"/>
      <c r="G205" s="20">
        <f t="shared" si="21"/>
        <v>0</v>
      </c>
    </row>
    <row r="206" spans="1:7" ht="25.5" outlineLevel="1">
      <c r="A206" s="64" t="s">
        <v>320</v>
      </c>
      <c r="B206" s="63" t="s">
        <v>325</v>
      </c>
      <c r="C206" s="13" t="s">
        <v>11</v>
      </c>
      <c r="D206" s="80">
        <v>8</v>
      </c>
      <c r="E206" s="16">
        <v>8</v>
      </c>
      <c r="F206" s="16"/>
      <c r="G206" s="20">
        <f t="shared" si="21"/>
        <v>64</v>
      </c>
    </row>
    <row r="207" spans="1:7" s="3" customFormat="1" ht="19.5" customHeight="1">
      <c r="A207" s="72"/>
      <c r="B207" s="72"/>
      <c r="C207" s="72"/>
      <c r="D207" s="72"/>
      <c r="E207" s="73"/>
      <c r="F207" s="73"/>
      <c r="G207" s="74">
        <f>G200+G192+G183+G203</f>
        <v>176539.99220000001</v>
      </c>
    </row>
    <row r="208" spans="1:7" s="36" customFormat="1" ht="18" customHeight="1">
      <c r="A208" s="33"/>
      <c r="B208" s="33"/>
      <c r="C208" s="33"/>
      <c r="D208" s="34"/>
      <c r="E208" s="35"/>
      <c r="F208" s="35"/>
      <c r="G208" s="35"/>
    </row>
    <row r="209" spans="1:7" s="3" customFormat="1" ht="19.5" customHeight="1">
      <c r="A209" s="75" t="s">
        <v>352</v>
      </c>
      <c r="B209" s="76"/>
      <c r="C209" s="75"/>
      <c r="D209" s="75"/>
      <c r="E209" s="75"/>
      <c r="F209" s="75"/>
      <c r="G209" s="75"/>
    </row>
    <row r="210" spans="1:7" ht="18.75">
      <c r="A210" s="7"/>
      <c r="B210" s="8" t="s">
        <v>300</v>
      </c>
      <c r="C210" s="9"/>
      <c r="D210" s="10"/>
      <c r="E210" s="11"/>
      <c r="F210" s="11"/>
      <c r="G210" s="12">
        <f>SUM(G211:G217)</f>
        <v>18136006.149999999</v>
      </c>
    </row>
    <row r="211" spans="1:7" s="3" customFormat="1" ht="127.5" outlineLevel="1">
      <c r="A211" s="13" t="s">
        <v>356</v>
      </c>
      <c r="B211" s="63" t="s">
        <v>295</v>
      </c>
      <c r="C211" s="15" t="s">
        <v>8</v>
      </c>
      <c r="D211" s="62">
        <v>405.7</v>
      </c>
      <c r="E211" s="16">
        <v>405.7</v>
      </c>
      <c r="F211" s="16"/>
      <c r="G211" s="21">
        <f t="shared" ref="G211:G217" si="22">E211*D211</f>
        <v>164592.49</v>
      </c>
    </row>
    <row r="212" spans="1:7" s="3" customFormat="1" ht="114.75" outlineLevel="1">
      <c r="A212" s="13" t="s">
        <v>357</v>
      </c>
      <c r="B212" s="63" t="s">
        <v>296</v>
      </c>
      <c r="C212" s="15" t="s">
        <v>8</v>
      </c>
      <c r="D212" s="62">
        <v>159.4</v>
      </c>
      <c r="E212" s="16">
        <v>159.4</v>
      </c>
      <c r="F212" s="16"/>
      <c r="G212" s="21">
        <f t="shared" si="22"/>
        <v>25408.36</v>
      </c>
    </row>
    <row r="213" spans="1:7" s="3" customFormat="1" ht="127.5" outlineLevel="1">
      <c r="A213" s="13" t="s">
        <v>358</v>
      </c>
      <c r="B213" s="63" t="s">
        <v>297</v>
      </c>
      <c r="C213" s="15" t="s">
        <v>8</v>
      </c>
      <c r="D213" s="62">
        <v>62</v>
      </c>
      <c r="E213" s="16">
        <v>62</v>
      </c>
      <c r="F213" s="16"/>
      <c r="G213" s="21">
        <f t="shared" si="22"/>
        <v>3844</v>
      </c>
    </row>
    <row r="214" spans="1:7" s="3" customFormat="1" ht="89.25" outlineLevel="1">
      <c r="A214" s="13" t="s">
        <v>359</v>
      </c>
      <c r="B214" s="63" t="s">
        <v>298</v>
      </c>
      <c r="C214" s="15" t="s">
        <v>8</v>
      </c>
      <c r="D214" s="62">
        <v>367.4</v>
      </c>
      <c r="E214" s="16">
        <v>367.4</v>
      </c>
      <c r="F214" s="16"/>
      <c r="G214" s="21">
        <f t="shared" si="22"/>
        <v>134982.75999999998</v>
      </c>
    </row>
    <row r="215" spans="1:7" s="3" customFormat="1" ht="76.5" outlineLevel="1">
      <c r="A215" s="13" t="s">
        <v>360</v>
      </c>
      <c r="B215" s="63" t="s">
        <v>299</v>
      </c>
      <c r="C215" s="15" t="s">
        <v>8</v>
      </c>
      <c r="D215" s="62">
        <v>297.7</v>
      </c>
      <c r="E215" s="16">
        <v>297.7</v>
      </c>
      <c r="F215" s="16"/>
      <c r="G215" s="21">
        <f t="shared" si="22"/>
        <v>88625.29</v>
      </c>
    </row>
    <row r="216" spans="1:7" s="3" customFormat="1" ht="76.5" outlineLevel="1">
      <c r="A216" s="13" t="s">
        <v>361</v>
      </c>
      <c r="B216" s="63" t="s">
        <v>110</v>
      </c>
      <c r="C216" s="66" t="s">
        <v>285</v>
      </c>
      <c r="D216" s="62">
        <v>4128.5</v>
      </c>
      <c r="E216" s="16">
        <v>4128.5</v>
      </c>
      <c r="F216" s="16"/>
      <c r="G216" s="21">
        <f t="shared" si="22"/>
        <v>17044512.25</v>
      </c>
    </row>
    <row r="217" spans="1:7" s="3" customFormat="1" ht="51" outlineLevel="1">
      <c r="A217" s="13" t="s">
        <v>362</v>
      </c>
      <c r="B217" s="63" t="s">
        <v>204</v>
      </c>
      <c r="C217" s="66" t="s">
        <v>20</v>
      </c>
      <c r="D217" s="62">
        <v>821</v>
      </c>
      <c r="E217" s="16">
        <v>821</v>
      </c>
      <c r="F217" s="16"/>
      <c r="G217" s="21">
        <f t="shared" si="22"/>
        <v>674041</v>
      </c>
    </row>
    <row r="218" spans="1:7" ht="18.75">
      <c r="A218" s="7"/>
      <c r="B218" s="8" t="s">
        <v>353</v>
      </c>
      <c r="C218" s="9"/>
      <c r="D218" s="10"/>
      <c r="E218" s="11"/>
      <c r="F218" s="11"/>
      <c r="G218" s="12">
        <f>SUM(G219:G225)</f>
        <v>1180312.5</v>
      </c>
    </row>
    <row r="219" spans="1:7" s="3" customFormat="1" ht="63.75" outlineLevel="1">
      <c r="A219" s="64" t="s">
        <v>363</v>
      </c>
      <c r="B219" s="63" t="s">
        <v>371</v>
      </c>
      <c r="C219" s="66" t="s">
        <v>20</v>
      </c>
      <c r="D219" s="62">
        <v>850</v>
      </c>
      <c r="E219" s="16">
        <v>850</v>
      </c>
      <c r="F219" s="16"/>
      <c r="G219" s="25">
        <f t="shared" ref="G219:G225" si="23">E219*D219</f>
        <v>722500</v>
      </c>
    </row>
    <row r="220" spans="1:7" s="3" customFormat="1" ht="76.5" outlineLevel="1">
      <c r="A220" s="64" t="s">
        <v>364</v>
      </c>
      <c r="B220" s="63" t="s">
        <v>372</v>
      </c>
      <c r="C220" s="66" t="s">
        <v>20</v>
      </c>
      <c r="D220" s="80">
        <v>462.5</v>
      </c>
      <c r="E220" s="16">
        <v>462.5</v>
      </c>
      <c r="F220" s="16"/>
      <c r="G220" s="20">
        <f t="shared" si="23"/>
        <v>213906.25</v>
      </c>
    </row>
    <row r="221" spans="1:7" s="3" customFormat="1" ht="38.25" outlineLevel="1">
      <c r="A221" s="64" t="s">
        <v>365</v>
      </c>
      <c r="B221" s="63" t="s">
        <v>373</v>
      </c>
      <c r="C221" s="66" t="s">
        <v>20</v>
      </c>
      <c r="D221" s="80">
        <v>237.5</v>
      </c>
      <c r="E221" s="16">
        <v>237.5</v>
      </c>
      <c r="F221" s="16"/>
      <c r="G221" s="20">
        <f t="shared" si="23"/>
        <v>56406.25</v>
      </c>
    </row>
    <row r="222" spans="1:7" s="3" customFormat="1" ht="89.25" outlineLevel="1">
      <c r="A222" s="64" t="s">
        <v>366</v>
      </c>
      <c r="B222" s="63" t="s">
        <v>374</v>
      </c>
      <c r="C222" s="64" t="s">
        <v>10</v>
      </c>
      <c r="D222" s="80">
        <v>250</v>
      </c>
      <c r="E222" s="16">
        <v>250</v>
      </c>
      <c r="F222" s="16"/>
      <c r="G222" s="20">
        <f t="shared" si="23"/>
        <v>62500</v>
      </c>
    </row>
    <row r="223" spans="1:7" s="3" customFormat="1" ht="102" outlineLevel="1">
      <c r="A223" s="64" t="s">
        <v>367</v>
      </c>
      <c r="B223" s="63" t="s">
        <v>375</v>
      </c>
      <c r="C223" s="64" t="s">
        <v>10</v>
      </c>
      <c r="D223" s="80">
        <v>250</v>
      </c>
      <c r="E223" s="16">
        <v>250</v>
      </c>
      <c r="F223" s="16"/>
      <c r="G223" s="20">
        <f t="shared" si="23"/>
        <v>62500</v>
      </c>
    </row>
    <row r="224" spans="1:7" s="3" customFormat="1" ht="102" outlineLevel="1">
      <c r="A224" s="64" t="s">
        <v>368</v>
      </c>
      <c r="B224" s="63" t="s">
        <v>376</v>
      </c>
      <c r="C224" s="64" t="s">
        <v>10</v>
      </c>
      <c r="D224" s="80">
        <v>250</v>
      </c>
      <c r="E224" s="16">
        <v>250</v>
      </c>
      <c r="F224" s="16"/>
      <c r="G224" s="20">
        <f t="shared" si="23"/>
        <v>62500</v>
      </c>
    </row>
    <row r="225" spans="1:7" s="3" customFormat="1" ht="102" outlineLevel="1">
      <c r="A225" s="64" t="s">
        <v>370</v>
      </c>
      <c r="B225" s="63" t="s">
        <v>377</v>
      </c>
      <c r="C225" s="64" t="s">
        <v>10</v>
      </c>
      <c r="D225" s="80">
        <v>0</v>
      </c>
      <c r="E225" s="16">
        <v>0</v>
      </c>
      <c r="F225" s="16"/>
      <c r="G225" s="20">
        <f t="shared" si="23"/>
        <v>0</v>
      </c>
    </row>
    <row r="226" spans="1:7" ht="18.75">
      <c r="A226" s="7"/>
      <c r="B226" s="8" t="s">
        <v>354</v>
      </c>
      <c r="C226" s="9"/>
      <c r="D226" s="10"/>
      <c r="E226" s="11"/>
      <c r="F226" s="11"/>
      <c r="G226" s="12">
        <f>SUM(G227:G232)</f>
        <v>1180312.5</v>
      </c>
    </row>
    <row r="227" spans="1:7" s="3" customFormat="1" ht="63.75" outlineLevel="1">
      <c r="A227" s="64" t="s">
        <v>363</v>
      </c>
      <c r="B227" s="63" t="s">
        <v>371</v>
      </c>
      <c r="C227" s="66" t="s">
        <v>20</v>
      </c>
      <c r="D227" s="62">
        <v>850</v>
      </c>
      <c r="E227" s="16">
        <v>850</v>
      </c>
      <c r="F227" s="16"/>
      <c r="G227" s="25">
        <f t="shared" ref="G227:G232" si="24">E227*D227</f>
        <v>722500</v>
      </c>
    </row>
    <row r="228" spans="1:7" s="3" customFormat="1" ht="76.5" outlineLevel="1">
      <c r="A228" s="64" t="s">
        <v>364</v>
      </c>
      <c r="B228" s="63" t="s">
        <v>372</v>
      </c>
      <c r="C228" s="66" t="s">
        <v>20</v>
      </c>
      <c r="D228" s="80">
        <v>462.5</v>
      </c>
      <c r="E228" s="16">
        <v>462.5</v>
      </c>
      <c r="F228" s="16"/>
      <c r="G228" s="20">
        <f t="shared" si="24"/>
        <v>213906.25</v>
      </c>
    </row>
    <row r="229" spans="1:7" s="3" customFormat="1" ht="38.25" outlineLevel="1">
      <c r="A229" s="64" t="s">
        <v>365</v>
      </c>
      <c r="B229" s="63" t="s">
        <v>373</v>
      </c>
      <c r="C229" s="66" t="s">
        <v>20</v>
      </c>
      <c r="D229" s="80">
        <v>237.5</v>
      </c>
      <c r="E229" s="16">
        <v>237.5</v>
      </c>
      <c r="F229" s="16"/>
      <c r="G229" s="20">
        <f t="shared" si="24"/>
        <v>56406.25</v>
      </c>
    </row>
    <row r="230" spans="1:7" s="3" customFormat="1" ht="89.25" outlineLevel="1">
      <c r="A230" s="64" t="s">
        <v>366</v>
      </c>
      <c r="B230" s="63" t="s">
        <v>374</v>
      </c>
      <c r="C230" s="64" t="s">
        <v>10</v>
      </c>
      <c r="D230" s="80">
        <v>250</v>
      </c>
      <c r="E230" s="16">
        <v>250</v>
      </c>
      <c r="F230" s="16"/>
      <c r="G230" s="20">
        <f t="shared" si="24"/>
        <v>62500</v>
      </c>
    </row>
    <row r="231" spans="1:7" s="3" customFormat="1" ht="102" outlineLevel="1">
      <c r="A231" s="64" t="s">
        <v>367</v>
      </c>
      <c r="B231" s="63" t="s">
        <v>375</v>
      </c>
      <c r="C231" s="64" t="s">
        <v>10</v>
      </c>
      <c r="D231" s="80">
        <v>250</v>
      </c>
      <c r="E231" s="16">
        <v>250</v>
      </c>
      <c r="F231" s="16"/>
      <c r="G231" s="20">
        <f t="shared" si="24"/>
        <v>62500</v>
      </c>
    </row>
    <row r="232" spans="1:7" s="3" customFormat="1" ht="102" outlineLevel="1">
      <c r="A232" s="64" t="s">
        <v>369</v>
      </c>
      <c r="B232" s="63" t="s">
        <v>378</v>
      </c>
      <c r="C232" s="64" t="s">
        <v>10</v>
      </c>
      <c r="D232" s="80">
        <v>250</v>
      </c>
      <c r="E232" s="16">
        <v>250</v>
      </c>
      <c r="F232" s="16"/>
      <c r="G232" s="20">
        <f t="shared" si="24"/>
        <v>62500</v>
      </c>
    </row>
    <row r="233" spans="1:7" ht="18.75">
      <c r="A233" s="7"/>
      <c r="B233" s="8" t="s">
        <v>355</v>
      </c>
      <c r="C233" s="9"/>
      <c r="D233" s="10"/>
      <c r="E233" s="11"/>
      <c r="F233" s="11"/>
      <c r="G233" s="12">
        <f>SUM(G234:G238)</f>
        <v>26280</v>
      </c>
    </row>
    <row r="234" spans="1:7" s="3" customFormat="1" ht="63.75" outlineLevel="1">
      <c r="A234" s="64" t="s">
        <v>363</v>
      </c>
      <c r="B234" s="63" t="s">
        <v>371</v>
      </c>
      <c r="C234" s="66" t="s">
        <v>20</v>
      </c>
      <c r="D234" s="62">
        <v>120</v>
      </c>
      <c r="E234" s="16">
        <v>120</v>
      </c>
      <c r="F234" s="16"/>
      <c r="G234" s="25">
        <f t="shared" ref="G234:G238" si="25">E234*D234</f>
        <v>14400</v>
      </c>
    </row>
    <row r="235" spans="1:7" s="3" customFormat="1" ht="76.5" outlineLevel="1">
      <c r="A235" s="64" t="s">
        <v>364</v>
      </c>
      <c r="B235" s="63" t="s">
        <v>372</v>
      </c>
      <c r="C235" s="66" t="s">
        <v>20</v>
      </c>
      <c r="D235" s="80">
        <v>66</v>
      </c>
      <c r="E235" s="16">
        <v>66</v>
      </c>
      <c r="F235" s="16"/>
      <c r="G235" s="20">
        <f t="shared" si="25"/>
        <v>4356</v>
      </c>
    </row>
    <row r="236" spans="1:7" s="3" customFormat="1" ht="38.25" outlineLevel="1">
      <c r="A236" s="64" t="s">
        <v>365</v>
      </c>
      <c r="B236" s="63" t="s">
        <v>373</v>
      </c>
      <c r="C236" s="66" t="s">
        <v>20</v>
      </c>
      <c r="D236" s="80">
        <v>18</v>
      </c>
      <c r="E236" s="16">
        <v>18</v>
      </c>
      <c r="F236" s="16"/>
      <c r="G236" s="20">
        <f t="shared" si="25"/>
        <v>324</v>
      </c>
    </row>
    <row r="237" spans="1:7" s="3" customFormat="1" ht="89.25" outlineLevel="1">
      <c r="A237" s="64" t="s">
        <v>366</v>
      </c>
      <c r="B237" s="63" t="s">
        <v>374</v>
      </c>
      <c r="C237" s="64" t="s">
        <v>10</v>
      </c>
      <c r="D237" s="80">
        <v>60</v>
      </c>
      <c r="E237" s="16">
        <v>60</v>
      </c>
      <c r="F237" s="16"/>
      <c r="G237" s="20">
        <f t="shared" si="25"/>
        <v>3600</v>
      </c>
    </row>
    <row r="238" spans="1:7" s="3" customFormat="1" ht="89.25" outlineLevel="1">
      <c r="A238" s="64" t="s">
        <v>380</v>
      </c>
      <c r="B238" s="63" t="s">
        <v>387</v>
      </c>
      <c r="C238" s="64" t="s">
        <v>10</v>
      </c>
      <c r="D238" s="80">
        <v>60</v>
      </c>
      <c r="E238" s="16">
        <v>60</v>
      </c>
      <c r="F238" s="16"/>
      <c r="G238" s="20">
        <f t="shared" si="25"/>
        <v>3600</v>
      </c>
    </row>
    <row r="239" spans="1:7" ht="18.75">
      <c r="A239" s="7"/>
      <c r="B239" s="8" t="s">
        <v>379</v>
      </c>
      <c r="C239" s="9"/>
      <c r="D239" s="10"/>
      <c r="E239" s="11"/>
      <c r="F239" s="11"/>
      <c r="G239" s="12">
        <f>SUM(G240:G242)</f>
        <v>225625</v>
      </c>
    </row>
    <row r="240" spans="1:7" s="3" customFormat="1" ht="38.25" customHeight="1" outlineLevel="1">
      <c r="A240" s="64" t="s">
        <v>381</v>
      </c>
      <c r="B240" s="63" t="s">
        <v>384</v>
      </c>
      <c r="C240" s="64" t="s">
        <v>20</v>
      </c>
      <c r="D240" s="80">
        <v>0</v>
      </c>
      <c r="E240" s="16">
        <v>0</v>
      </c>
      <c r="F240" s="16"/>
      <c r="G240" s="20">
        <f t="shared" ref="G240:G242" si="26">E240*D240</f>
        <v>0</v>
      </c>
    </row>
    <row r="241" spans="1:7" ht="38.25" customHeight="1" outlineLevel="1">
      <c r="A241" s="64" t="s">
        <v>382</v>
      </c>
      <c r="B241" s="63" t="s">
        <v>385</v>
      </c>
      <c r="C241" s="64" t="s">
        <v>20</v>
      </c>
      <c r="D241" s="80">
        <v>475</v>
      </c>
      <c r="E241" s="16">
        <v>475</v>
      </c>
      <c r="F241" s="16"/>
      <c r="G241" s="20">
        <f t="shared" si="26"/>
        <v>225625</v>
      </c>
    </row>
    <row r="242" spans="1:7" ht="114.75" outlineLevel="1">
      <c r="A242" s="64" t="s">
        <v>383</v>
      </c>
      <c r="B242" s="63" t="s">
        <v>386</v>
      </c>
      <c r="C242" s="64" t="s">
        <v>20</v>
      </c>
      <c r="D242" s="80">
        <v>0</v>
      </c>
      <c r="E242" s="16">
        <v>0</v>
      </c>
      <c r="F242" s="16"/>
      <c r="G242" s="20">
        <f t="shared" si="26"/>
        <v>0</v>
      </c>
    </row>
    <row r="243" spans="1:7" s="3" customFormat="1" ht="19.5" customHeight="1">
      <c r="A243" s="77"/>
      <c r="B243" s="77"/>
      <c r="C243" s="77"/>
      <c r="D243" s="77"/>
      <c r="E243" s="78"/>
      <c r="F243" s="78"/>
      <c r="G243" s="79">
        <f>G233+G218+G226+G210+G239</f>
        <v>20748536.149999999</v>
      </c>
    </row>
    <row r="244" spans="1:7" s="36" customFormat="1" ht="18" customHeight="1">
      <c r="A244" s="33"/>
      <c r="B244" s="33"/>
      <c r="C244" s="33"/>
      <c r="D244" s="34"/>
      <c r="E244" s="35"/>
      <c r="F244" s="35"/>
      <c r="G244" s="35"/>
    </row>
    <row r="245" spans="1:7" ht="17.25" customHeight="1">
      <c r="A245" s="37"/>
      <c r="B245" s="37"/>
      <c r="C245" s="37"/>
      <c r="D245" s="38"/>
      <c r="E245" s="39"/>
      <c r="F245" s="39"/>
      <c r="G245" s="40">
        <f>G44+G73+G155+G180+G207+G243</f>
        <v>4856524869.3101997</v>
      </c>
    </row>
    <row r="246" spans="1:7" ht="21.75" customHeight="1">
      <c r="A246" s="85" t="s">
        <v>404</v>
      </c>
      <c r="B246" s="86"/>
      <c r="C246" s="87"/>
      <c r="D246" s="91"/>
      <c r="E246" s="91"/>
      <c r="F246" s="81"/>
      <c r="G246" s="41">
        <f>ROUND((G245*0.16),2)</f>
        <v>777043979.09000003</v>
      </c>
    </row>
    <row r="247" spans="1:7" ht="21" customHeight="1">
      <c r="A247" s="88"/>
      <c r="B247" s="89"/>
      <c r="C247" s="90"/>
      <c r="D247" s="92"/>
      <c r="E247" s="92"/>
      <c r="F247" s="82"/>
      <c r="G247" s="42">
        <f>G245+G246</f>
        <v>5633568848.4001999</v>
      </c>
    </row>
  </sheetData>
  <mergeCells count="10">
    <mergeCell ref="A246:C247"/>
    <mergeCell ref="D246:E246"/>
    <mergeCell ref="D247:E247"/>
    <mergeCell ref="A1:G1"/>
    <mergeCell ref="A2:G2"/>
    <mergeCell ref="A3:G3"/>
    <mergeCell ref="A5:G5"/>
    <mergeCell ref="A4:G4"/>
    <mergeCell ref="A6:B6"/>
    <mergeCell ref="C6:F6"/>
  </mergeCells>
  <phoneticPr fontId="17" type="noConversion"/>
  <printOptions horizontalCentered="1"/>
  <pageMargins left="0.23622047244094491" right="0.23622047244094491" top="0.19685039370078741" bottom="0.39370078740157483" header="0.31496062992125984" footer="0.31496062992125984"/>
  <pageSetup scale="57" fitToHeight="0" orientation="portrait" r:id="rId1"/>
  <headerFooter>
    <oddFooter>&amp;R
&amp;"Arial Narrow,Negrita"&amp;9Página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view="pageBreakPreview" zoomScale="70" zoomScaleNormal="70" zoomScaleSheetLayoutView="70" workbookViewId="0">
      <pane xSplit="7" ySplit="7" topLeftCell="H8" activePane="bottomRight" state="frozen"/>
      <selection pane="topRight" activeCell="G1" sqref="G1"/>
      <selection pane="bottomLeft" activeCell="A10" sqref="A10"/>
      <selection pane="bottomRight" activeCell="A6" sqref="A6:B6"/>
    </sheetView>
  </sheetViews>
  <sheetFormatPr baseColWidth="10" defaultColWidth="11.42578125" defaultRowHeight="12.75"/>
  <cols>
    <col min="1" max="1" width="15.7109375" style="2" customWidth="1"/>
    <col min="2" max="2" width="71.42578125" style="2" customWidth="1"/>
    <col min="3" max="3" width="10.28515625" style="2" customWidth="1"/>
    <col min="4" max="4" width="12.28515625" style="28" bestFit="1" customWidth="1"/>
    <col min="5" max="5" width="15.5703125" style="43" customWidth="1"/>
    <col min="6" max="6" width="29.28515625" style="43" bestFit="1" customWidth="1"/>
    <col min="7" max="7" width="27.85546875" style="43" customWidth="1"/>
    <col min="8" max="16384" width="11.42578125" style="2"/>
  </cols>
  <sheetData>
    <row r="1" spans="1:7" s="1" customFormat="1" ht="24.75" customHeight="1">
      <c r="A1" s="93"/>
      <c r="B1" s="94"/>
      <c r="C1" s="94"/>
      <c r="D1" s="94"/>
      <c r="E1" s="94"/>
      <c r="F1" s="94"/>
      <c r="G1" s="95"/>
    </row>
    <row r="2" spans="1:7" s="1" customFormat="1" ht="32.25" customHeight="1">
      <c r="A2" s="96" t="s">
        <v>405</v>
      </c>
      <c r="B2" s="97"/>
      <c r="C2" s="97"/>
      <c r="D2" s="97"/>
      <c r="E2" s="97"/>
      <c r="F2" s="97"/>
      <c r="G2" s="98"/>
    </row>
    <row r="3" spans="1:7" s="1" customFormat="1" ht="24.75" customHeight="1">
      <c r="A3" s="99" t="s">
        <v>406</v>
      </c>
      <c r="B3" s="100"/>
      <c r="C3" s="100"/>
      <c r="D3" s="100"/>
      <c r="E3" s="100"/>
      <c r="F3" s="100"/>
      <c r="G3" s="101"/>
    </row>
    <row r="4" spans="1:7" ht="24.75" customHeight="1" thickBot="1">
      <c r="A4" s="106"/>
      <c r="B4" s="107"/>
      <c r="C4" s="107"/>
      <c r="D4" s="107"/>
      <c r="E4" s="107"/>
      <c r="F4" s="107"/>
      <c r="G4" s="108"/>
    </row>
    <row r="5" spans="1:7" s="3" customFormat="1" ht="26.25">
      <c r="A5" s="102" t="s">
        <v>412</v>
      </c>
      <c r="B5" s="103"/>
      <c r="C5" s="103"/>
      <c r="D5" s="103"/>
      <c r="E5" s="103"/>
      <c r="F5" s="104"/>
      <c r="G5" s="105"/>
    </row>
    <row r="6" spans="1:7" s="3" customFormat="1" ht="80.25" customHeight="1" collapsed="1">
      <c r="A6" s="109" t="s">
        <v>409</v>
      </c>
      <c r="B6" s="110"/>
      <c r="C6" s="111" t="s">
        <v>410</v>
      </c>
      <c r="D6" s="112"/>
      <c r="E6" s="112"/>
      <c r="F6" s="112"/>
      <c r="G6" s="83" t="s">
        <v>408</v>
      </c>
    </row>
    <row r="7" spans="1:7" s="3" customFormat="1">
      <c r="A7" s="4" t="s">
        <v>0</v>
      </c>
      <c r="B7" s="4" t="s">
        <v>1</v>
      </c>
      <c r="C7" s="4" t="s">
        <v>2</v>
      </c>
      <c r="D7" s="5" t="s">
        <v>3</v>
      </c>
      <c r="E7" s="6" t="s">
        <v>4</v>
      </c>
      <c r="F7" s="6" t="s">
        <v>411</v>
      </c>
      <c r="G7" s="6" t="s">
        <v>5</v>
      </c>
    </row>
    <row r="8" spans="1:7" s="3" customFormat="1" ht="19.5" customHeight="1">
      <c r="A8" s="44" t="s">
        <v>6</v>
      </c>
      <c r="B8" s="45"/>
      <c r="C8" s="44"/>
      <c r="D8" s="44"/>
      <c r="E8" s="44"/>
      <c r="F8" s="44"/>
      <c r="G8" s="46"/>
    </row>
    <row r="9" spans="1:7" ht="18.75">
      <c r="A9" s="7"/>
      <c r="B9" s="8" t="s">
        <v>7</v>
      </c>
      <c r="C9" s="9"/>
      <c r="D9" s="10"/>
      <c r="E9" s="11"/>
      <c r="F9" s="11"/>
      <c r="G9" s="12">
        <f>+'CATALOGO LITACION'!G9</f>
        <v>3558411.2506999997</v>
      </c>
    </row>
    <row r="10" spans="1:7" ht="18.75">
      <c r="A10" s="7"/>
      <c r="B10" s="8" t="s">
        <v>9</v>
      </c>
      <c r="C10" s="9"/>
      <c r="D10" s="10"/>
      <c r="E10" s="11"/>
      <c r="F10" s="11"/>
      <c r="G10" s="12">
        <f>+'CATALOGO LITACION'!G20</f>
        <v>1553807.7456000003</v>
      </c>
    </row>
    <row r="11" spans="1:7" ht="18.75">
      <c r="A11" s="7"/>
      <c r="B11" s="8" t="s">
        <v>12</v>
      </c>
      <c r="C11" s="9"/>
      <c r="D11" s="10"/>
      <c r="E11" s="11"/>
      <c r="F11" s="11"/>
      <c r="G11" s="12">
        <f>+'CATALOGO LITACION'!G33</f>
        <v>4987</v>
      </c>
    </row>
    <row r="12" spans="1:7" ht="18.75">
      <c r="A12" s="7"/>
      <c r="B12" s="8" t="s">
        <v>13</v>
      </c>
      <c r="C12" s="9"/>
      <c r="D12" s="10"/>
      <c r="E12" s="11"/>
      <c r="F12" s="11"/>
      <c r="G12" s="12">
        <f>+'CATALOGO LITACION'!G37</f>
        <v>241</v>
      </c>
    </row>
    <row r="13" spans="1:7" ht="21">
      <c r="A13" s="47"/>
      <c r="B13" s="48"/>
      <c r="C13" s="47"/>
      <c r="D13" s="47"/>
      <c r="E13" s="49"/>
      <c r="F13" s="49"/>
      <c r="G13" s="50">
        <f>SUM(G9:G12)</f>
        <v>5117446.9962999998</v>
      </c>
    </row>
    <row r="14" spans="1:7" s="3" customFormat="1" ht="18" customHeight="1">
      <c r="A14" s="22"/>
      <c r="B14" s="22"/>
      <c r="C14" s="22"/>
      <c r="D14" s="23"/>
      <c r="E14" s="24"/>
      <c r="F14" s="24"/>
      <c r="G14" s="24"/>
    </row>
    <row r="15" spans="1:7" s="3" customFormat="1" ht="18.75" customHeight="1">
      <c r="A15" s="51" t="s">
        <v>14</v>
      </c>
      <c r="B15" s="52"/>
      <c r="C15" s="51"/>
      <c r="D15" s="51"/>
      <c r="E15" s="51"/>
      <c r="F15" s="51"/>
      <c r="G15" s="51"/>
    </row>
    <row r="16" spans="1:7" ht="18.75">
      <c r="A16" s="7"/>
      <c r="B16" s="8" t="s">
        <v>7</v>
      </c>
      <c r="C16" s="9"/>
      <c r="D16" s="10"/>
      <c r="E16" s="11"/>
      <c r="F16" s="11"/>
      <c r="G16" s="12">
        <f>+'CATALOGO LITACION'!G47</f>
        <v>11039561.581699999</v>
      </c>
    </row>
    <row r="17" spans="1:7" ht="18.75">
      <c r="A17" s="7"/>
      <c r="B17" s="8" t="s">
        <v>9</v>
      </c>
      <c r="C17" s="9"/>
      <c r="D17" s="10"/>
      <c r="E17" s="11"/>
      <c r="F17" s="11"/>
      <c r="G17" s="12">
        <f>+'CATALOGO LITACION'!G59</f>
        <v>1650224.8399999999</v>
      </c>
    </row>
    <row r="18" spans="1:7" ht="18.75">
      <c r="A18" s="7"/>
      <c r="B18" s="8" t="s">
        <v>15</v>
      </c>
      <c r="C18" s="9"/>
      <c r="D18" s="10"/>
      <c r="E18" s="11"/>
      <c r="F18" s="11"/>
      <c r="G18" s="12">
        <f>+'CATALOGO LITACION'!G65</f>
        <v>7225</v>
      </c>
    </row>
    <row r="19" spans="1:7" ht="18.75">
      <c r="A19" s="7"/>
      <c r="B19" s="8" t="s">
        <v>16</v>
      </c>
      <c r="C19" s="9"/>
      <c r="D19" s="10"/>
      <c r="E19" s="11"/>
      <c r="F19" s="11"/>
      <c r="G19" s="12">
        <f>+'CATALOGO LITACION'!G67</f>
        <v>900</v>
      </c>
    </row>
    <row r="20" spans="1:7" s="3" customFormat="1" ht="19.5" customHeight="1">
      <c r="A20" s="53"/>
      <c r="B20" s="54"/>
      <c r="C20" s="53"/>
      <c r="D20" s="53"/>
      <c r="E20" s="55"/>
      <c r="F20" s="55"/>
      <c r="G20" s="56">
        <f>G19+G18+G17+G16</f>
        <v>12697911.421699999</v>
      </c>
    </row>
    <row r="21" spans="1:7" s="3" customFormat="1" ht="18" customHeight="1">
      <c r="A21" s="22"/>
      <c r="B21" s="22"/>
      <c r="C21" s="22"/>
      <c r="D21" s="23"/>
      <c r="E21" s="24"/>
      <c r="F21" s="24"/>
      <c r="G21" s="24"/>
    </row>
    <row r="22" spans="1:7" s="3" customFormat="1" ht="20.25" customHeight="1">
      <c r="A22" s="26" t="s">
        <v>17</v>
      </c>
      <c r="B22" s="27"/>
      <c r="C22" s="26"/>
      <c r="D22" s="26"/>
      <c r="E22" s="26"/>
      <c r="F22" s="26"/>
      <c r="G22" s="26"/>
    </row>
    <row r="23" spans="1:7" ht="18.75">
      <c r="A23" s="7"/>
      <c r="B23" s="8" t="s">
        <v>18</v>
      </c>
      <c r="C23" s="9"/>
      <c r="D23" s="10"/>
      <c r="E23" s="11"/>
      <c r="F23" s="11"/>
      <c r="G23" s="12">
        <f>+'CATALOGO LITACION'!G76</f>
        <v>330199.91659999994</v>
      </c>
    </row>
    <row r="24" spans="1:7" ht="18.75">
      <c r="A24" s="7"/>
      <c r="B24" s="8" t="s">
        <v>7</v>
      </c>
      <c r="C24" s="9"/>
      <c r="D24" s="10"/>
      <c r="E24" s="11"/>
      <c r="F24" s="11"/>
      <c r="G24" s="12">
        <f>+'CATALOGO LITACION'!G91</f>
        <v>4359613210.1522999</v>
      </c>
    </row>
    <row r="25" spans="1:7" ht="18.75">
      <c r="A25" s="7"/>
      <c r="B25" s="8" t="s">
        <v>24</v>
      </c>
      <c r="C25" s="9"/>
      <c r="D25" s="10"/>
      <c r="E25" s="11"/>
      <c r="F25" s="11"/>
      <c r="G25" s="12">
        <f>+'CATALOGO LITACION'!G104</f>
        <v>433053227.76569998</v>
      </c>
    </row>
    <row r="26" spans="1:7" ht="18.75">
      <c r="A26" s="7"/>
      <c r="B26" s="8" t="s">
        <v>26</v>
      </c>
      <c r="C26" s="9"/>
      <c r="D26" s="10"/>
      <c r="E26" s="11"/>
      <c r="F26" s="11"/>
      <c r="G26" s="12">
        <f>+'CATALOGO LITACION'!G110</f>
        <v>2550767.3338000001</v>
      </c>
    </row>
    <row r="27" spans="1:7" ht="18.75">
      <c r="A27" s="7"/>
      <c r="B27" s="8" t="s">
        <v>28</v>
      </c>
      <c r="C27" s="9"/>
      <c r="D27" s="10"/>
      <c r="E27" s="11"/>
      <c r="F27" s="11"/>
      <c r="G27" s="12">
        <f>+'CATALOGO LITACION'!G117</f>
        <v>11489840.339300001</v>
      </c>
    </row>
    <row r="28" spans="1:7" ht="18.75">
      <c r="A28" s="7"/>
      <c r="B28" s="8" t="s">
        <v>29</v>
      </c>
      <c r="C28" s="9"/>
      <c r="D28" s="10"/>
      <c r="E28" s="11"/>
      <c r="F28" s="11"/>
      <c r="G28" s="12">
        <f>+'CATALOGO LITACION'!G123</f>
        <v>2863795.6233000001</v>
      </c>
    </row>
    <row r="29" spans="1:7" ht="18.75">
      <c r="A29" s="7"/>
      <c r="B29" s="8" t="s">
        <v>260</v>
      </c>
      <c r="C29" s="9"/>
      <c r="D29" s="10"/>
      <c r="E29" s="11"/>
      <c r="F29" s="11"/>
      <c r="G29" s="12">
        <f>+'CATALOGO LITACION'!G144</f>
        <v>2054269.6963999998</v>
      </c>
    </row>
    <row r="30" spans="1:7" s="3" customFormat="1" ht="19.5" customHeight="1">
      <c r="A30" s="29"/>
      <c r="B30" s="30"/>
      <c r="C30" s="29"/>
      <c r="D30" s="29"/>
      <c r="E30" s="31"/>
      <c r="F30" s="31"/>
      <c r="G30" s="32">
        <f>G28+G27+G26+G25+G24+G23+G29</f>
        <v>4811955310.8274002</v>
      </c>
    </row>
    <row r="31" spans="1:7" s="3" customFormat="1" ht="18" customHeight="1">
      <c r="A31" s="22"/>
      <c r="B31" s="22"/>
      <c r="C31" s="22"/>
      <c r="D31" s="23"/>
      <c r="E31" s="24"/>
      <c r="F31" s="24"/>
      <c r="G31" s="24"/>
    </row>
    <row r="32" spans="1:7" s="3" customFormat="1" ht="19.5" customHeight="1">
      <c r="A32" s="57" t="s">
        <v>30</v>
      </c>
      <c r="B32" s="58"/>
      <c r="C32" s="57"/>
      <c r="D32" s="57"/>
      <c r="E32" s="57"/>
      <c r="F32" s="57"/>
      <c r="G32" s="57"/>
    </row>
    <row r="33" spans="1:7" ht="18.75">
      <c r="A33" s="7"/>
      <c r="B33" s="8" t="s">
        <v>7</v>
      </c>
      <c r="C33" s="9"/>
      <c r="D33" s="10"/>
      <c r="E33" s="11"/>
      <c r="F33" s="11"/>
      <c r="G33" s="12">
        <f>+'CATALOGO LITACION'!G158</f>
        <v>60421.488400000002</v>
      </c>
    </row>
    <row r="34" spans="1:7" ht="18.75">
      <c r="A34" s="7"/>
      <c r="B34" s="8" t="s">
        <v>31</v>
      </c>
      <c r="C34" s="9"/>
      <c r="D34" s="10"/>
      <c r="E34" s="11"/>
      <c r="F34" s="11"/>
      <c r="G34" s="12">
        <f>+'CATALOGO LITACION'!G161</f>
        <v>3710</v>
      </c>
    </row>
    <row r="35" spans="1:7" ht="18.75">
      <c r="A35" s="7"/>
      <c r="B35" s="8" t="s">
        <v>32</v>
      </c>
      <c r="C35" s="9"/>
      <c r="D35" s="10"/>
      <c r="E35" s="11"/>
      <c r="F35" s="11"/>
      <c r="G35" s="12">
        <f>+'CATALOGO LITACION'!G165</f>
        <v>5764992.4342</v>
      </c>
    </row>
    <row r="36" spans="1:7" s="3" customFormat="1" ht="19.5" customHeight="1">
      <c r="A36" s="59"/>
      <c r="B36" s="59"/>
      <c r="C36" s="59"/>
      <c r="D36" s="59"/>
      <c r="E36" s="60"/>
      <c r="F36" s="60"/>
      <c r="G36" s="61">
        <f>G35+G34+G33</f>
        <v>5829123.9226000002</v>
      </c>
    </row>
    <row r="37" spans="1:7" s="3" customFormat="1" ht="18" customHeight="1">
      <c r="A37" s="22"/>
      <c r="B37" s="22"/>
      <c r="C37" s="22"/>
      <c r="D37" s="23"/>
      <c r="E37" s="24"/>
      <c r="F37" s="24"/>
      <c r="G37" s="24"/>
    </row>
    <row r="38" spans="1:7" s="3" customFormat="1" ht="19.5" customHeight="1">
      <c r="A38" s="70" t="s">
        <v>284</v>
      </c>
      <c r="B38" s="71"/>
      <c r="C38" s="70"/>
      <c r="D38" s="70"/>
      <c r="E38" s="70"/>
      <c r="F38" s="70"/>
      <c r="G38" s="70"/>
    </row>
    <row r="39" spans="1:7" ht="18.75">
      <c r="A39" s="7"/>
      <c r="B39" s="8" t="s">
        <v>300</v>
      </c>
      <c r="C39" s="9"/>
      <c r="D39" s="10"/>
      <c r="E39" s="11"/>
      <c r="F39" s="11"/>
      <c r="G39" s="12">
        <f>+'CATALOGO LITACION'!G183</f>
        <v>160433.4706</v>
      </c>
    </row>
    <row r="40" spans="1:7" ht="18.75">
      <c r="A40" s="7"/>
      <c r="B40" s="8" t="s">
        <v>31</v>
      </c>
      <c r="C40" s="9"/>
      <c r="D40" s="10"/>
      <c r="E40" s="11"/>
      <c r="F40" s="11"/>
      <c r="G40" s="12">
        <f>+'CATALOGO LITACION'!G192</f>
        <v>1514.5216</v>
      </c>
    </row>
    <row r="41" spans="1:7" ht="18.75">
      <c r="A41" s="7"/>
      <c r="B41" s="8" t="s">
        <v>29</v>
      </c>
      <c r="C41" s="9"/>
      <c r="D41" s="10"/>
      <c r="E41" s="11"/>
      <c r="F41" s="11"/>
      <c r="G41" s="12">
        <f>+'CATALOGO LITACION'!G200</f>
        <v>14464</v>
      </c>
    </row>
    <row r="42" spans="1:7" ht="18.75">
      <c r="A42" s="7"/>
      <c r="B42" s="8" t="s">
        <v>315</v>
      </c>
      <c r="C42" s="9"/>
      <c r="D42" s="10"/>
      <c r="E42" s="11"/>
      <c r="F42" s="11"/>
      <c r="G42" s="12">
        <f>+'CATALOGO LITACION'!G203</f>
        <v>128</v>
      </c>
    </row>
    <row r="43" spans="1:7" s="3" customFormat="1" ht="19.5" customHeight="1">
      <c r="A43" s="72"/>
      <c r="B43" s="72"/>
      <c r="C43" s="72"/>
      <c r="D43" s="72"/>
      <c r="E43" s="73"/>
      <c r="F43" s="73"/>
      <c r="G43" s="74">
        <f>G41+G40+G39+G42</f>
        <v>176539.99220000001</v>
      </c>
    </row>
    <row r="44" spans="1:7" s="36" customFormat="1" ht="18" customHeight="1">
      <c r="A44" s="33"/>
      <c r="B44" s="33"/>
      <c r="C44" s="33"/>
      <c r="D44" s="34"/>
      <c r="E44" s="35"/>
      <c r="F44" s="35"/>
      <c r="G44" s="35"/>
    </row>
    <row r="45" spans="1:7" s="3" customFormat="1" ht="19.5" customHeight="1">
      <c r="A45" s="75" t="s">
        <v>352</v>
      </c>
      <c r="B45" s="76"/>
      <c r="C45" s="75"/>
      <c r="D45" s="75"/>
      <c r="E45" s="75"/>
      <c r="F45" s="75"/>
      <c r="G45" s="75"/>
    </row>
    <row r="46" spans="1:7" ht="18.75">
      <c r="A46" s="7"/>
      <c r="B46" s="8" t="s">
        <v>300</v>
      </c>
      <c r="C46" s="9"/>
      <c r="D46" s="10"/>
      <c r="E46" s="11"/>
      <c r="F46" s="11"/>
      <c r="G46" s="12">
        <f>+'CATALOGO LITACION'!G210</f>
        <v>18136006.149999999</v>
      </c>
    </row>
    <row r="47" spans="1:7" ht="18.75">
      <c r="A47" s="7"/>
      <c r="B47" s="8" t="s">
        <v>353</v>
      </c>
      <c r="C47" s="9"/>
      <c r="D47" s="10"/>
      <c r="E47" s="11"/>
      <c r="F47" s="11"/>
      <c r="G47" s="12">
        <f>+'CATALOGO LITACION'!G218</f>
        <v>1180312.5</v>
      </c>
    </row>
    <row r="48" spans="1:7" ht="18.75">
      <c r="A48" s="7"/>
      <c r="B48" s="8" t="s">
        <v>354</v>
      </c>
      <c r="C48" s="9"/>
      <c r="D48" s="10"/>
      <c r="E48" s="11"/>
      <c r="F48" s="11"/>
      <c r="G48" s="12">
        <f>+'CATALOGO LITACION'!G226</f>
        <v>1180312.5</v>
      </c>
    </row>
    <row r="49" spans="1:7" ht="18.75">
      <c r="A49" s="7"/>
      <c r="B49" s="8" t="s">
        <v>355</v>
      </c>
      <c r="C49" s="9"/>
      <c r="D49" s="10"/>
      <c r="E49" s="11"/>
      <c r="F49" s="11"/>
      <c r="G49" s="12">
        <f>+'CATALOGO LITACION'!G233</f>
        <v>26280</v>
      </c>
    </row>
    <row r="50" spans="1:7" ht="18.75">
      <c r="A50" s="7"/>
      <c r="B50" s="8" t="s">
        <v>379</v>
      </c>
      <c r="C50" s="9"/>
      <c r="D50" s="10"/>
      <c r="E50" s="11"/>
      <c r="F50" s="11"/>
      <c r="G50" s="12">
        <f>+'CATALOGO LITACION'!G239</f>
        <v>225625</v>
      </c>
    </row>
    <row r="51" spans="1:7" s="3" customFormat="1" ht="19.5" customHeight="1">
      <c r="A51" s="77"/>
      <c r="B51" s="77"/>
      <c r="C51" s="77"/>
      <c r="D51" s="77"/>
      <c r="E51" s="78"/>
      <c r="F51" s="78"/>
      <c r="G51" s="79">
        <f>G49+G47+G48+G46+G50</f>
        <v>20748536.149999999</v>
      </c>
    </row>
    <row r="52" spans="1:7" s="36" customFormat="1" ht="18" customHeight="1">
      <c r="A52" s="33"/>
      <c r="B52" s="33"/>
      <c r="C52" s="33"/>
      <c r="D52" s="34"/>
      <c r="E52" s="35"/>
      <c r="F52" s="35"/>
      <c r="G52" s="35"/>
    </row>
    <row r="53" spans="1:7" ht="17.25" customHeight="1">
      <c r="A53" s="37"/>
      <c r="B53" s="37"/>
      <c r="C53" s="37"/>
      <c r="D53" s="38"/>
      <c r="E53" s="39"/>
      <c r="F53" s="39"/>
      <c r="G53" s="84">
        <f>+G13+G20+G30+G36+G43+G51</f>
        <v>4856524869.3101997</v>
      </c>
    </row>
    <row r="54" spans="1:7" ht="21.75" customHeight="1">
      <c r="A54" s="85" t="s">
        <v>404</v>
      </c>
      <c r="B54" s="86"/>
      <c r="C54" s="87"/>
      <c r="D54" s="91"/>
      <c r="E54" s="91"/>
      <c r="F54" s="81"/>
      <c r="G54" s="41">
        <f>ROUND(G53*0.16,2)</f>
        <v>777043979.09000003</v>
      </c>
    </row>
    <row r="55" spans="1:7" ht="21" customHeight="1">
      <c r="A55" s="88"/>
      <c r="B55" s="89"/>
      <c r="C55" s="90"/>
      <c r="D55" s="92"/>
      <c r="E55" s="92"/>
      <c r="F55" s="82"/>
      <c r="G55" s="42">
        <f>G53+G54</f>
        <v>5633568848.4001999</v>
      </c>
    </row>
  </sheetData>
  <mergeCells count="10">
    <mergeCell ref="A54:C55"/>
    <mergeCell ref="D54:E54"/>
    <mergeCell ref="D55:E55"/>
    <mergeCell ref="A1:G1"/>
    <mergeCell ref="A2:G2"/>
    <mergeCell ref="A3:G3"/>
    <mergeCell ref="A4:G4"/>
    <mergeCell ref="A5:G5"/>
    <mergeCell ref="A6:B6"/>
    <mergeCell ref="C6:F6"/>
  </mergeCells>
  <printOptions horizontalCentered="1"/>
  <pageMargins left="0.23622047244094491" right="0.23622047244094491" top="0.19685039370078741" bottom="0.39370078740157483" header="0.31496062992125984" footer="0.31496062992125984"/>
  <pageSetup scale="57" fitToHeight="0" orientation="portrait" r:id="rId1"/>
  <headerFooter>
    <oddFooter>&amp;R
&amp;"Arial Narrow,Negrita"&amp;9Página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CATALOGO LITACION</vt:lpstr>
      <vt:lpstr>RESUMEN</vt:lpstr>
      <vt:lpstr>'CATALOGO LITACION'!Área_de_impresión</vt:lpstr>
      <vt:lpstr>RESUMEN!Área_de_impresión</vt:lpstr>
      <vt:lpstr>'CATALOGO LITACION'!Títulos_a_imprimir</vt:lpstr>
      <vt:lpstr>RESUMEN!Títulos_a_imprimir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Celene Aviles</cp:lastModifiedBy>
  <cp:lastPrinted>2024-08-30T06:42:19Z</cp:lastPrinted>
  <dcterms:created xsi:type="dcterms:W3CDTF">2023-08-31T00:47:33Z</dcterms:created>
  <dcterms:modified xsi:type="dcterms:W3CDTF">2024-10-10T19:17:48Z</dcterms:modified>
</cp:coreProperties>
</file>