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45" windowWidth="20640" windowHeight="11700"/>
  </bookViews>
  <sheets>
    <sheet name="CATALOGO LICITACION " sheetId="2" r:id="rId1"/>
    <sheet name="RESUMEN" sheetId="3" r:id="rId2"/>
  </sheets>
  <externalReferences>
    <externalReference r:id="rId3"/>
    <externalReference r:id="rId4"/>
    <externalReference r:id="rId5"/>
    <externalReference r:id="rId6"/>
    <externalReference r:id="rId7"/>
    <externalReference r:id="rId8"/>
  </externalReferences>
  <definedNames>
    <definedName name="\c" localSheetId="1">#REF!</definedName>
    <definedName name="\c">#REF!</definedName>
    <definedName name="\g" localSheetId="1">#REF!</definedName>
    <definedName name="\g">#REF!</definedName>
    <definedName name="\l" localSheetId="1">#REF!</definedName>
    <definedName name="\l">#REF!</definedName>
    <definedName name="\p" localSheetId="1">#REF!</definedName>
    <definedName name="\p">#REF!</definedName>
    <definedName name="\v" localSheetId="1">#REF!</definedName>
    <definedName name="\v">#REF!</definedName>
    <definedName name="_31_May_99">"Fin_de_ periodo"</definedName>
    <definedName name="_xlnm._FilterDatabase" localSheetId="0" hidden="1">'CATALOGO LICITACION '!$A$7:$G$168</definedName>
    <definedName name="_xlnm._FilterDatabase" localSheetId="1" hidden="1">RESUMEN!$A$7:$G$49</definedName>
    <definedName name="a" localSheetId="1">#REF!</definedName>
    <definedName name="a">#REF!</definedName>
    <definedName name="A_IMPRESIÓN_IM" localSheetId="1">#REF!</definedName>
    <definedName name="A_IMPRESIÓN_IM">#REF!</definedName>
    <definedName name="ABSCASCKA" localSheetId="1">#REF!</definedName>
    <definedName name="ABSCASCKA">#REF!</definedName>
    <definedName name="AD" localSheetId="1">#REF!</definedName>
    <definedName name="AD">#REF!</definedName>
    <definedName name="ADO" localSheetId="1">#REF!</definedName>
    <definedName name="ADO">#REF!</definedName>
    <definedName name="ANADAMIAJE" localSheetId="1">#REF!</definedName>
    <definedName name="ANADAMIAJE">#REF!</definedName>
    <definedName name="ANDA">'[1]ANALISIS DE PRECIOS'!$K$12</definedName>
    <definedName name="ANDAMIAJE" localSheetId="1">#REF!</definedName>
    <definedName name="ANDAMIAJE">#REF!</definedName>
    <definedName name="APECONOMICA" localSheetId="1">[2]CCALIF!#REF!</definedName>
    <definedName name="APECONOMICA">[2]CCALIF!#REF!</definedName>
    <definedName name="APERTURA" localSheetId="1">[2]REGP01!#REF!</definedName>
    <definedName name="APERTURA">[2]REGP01!#REF!</definedName>
    <definedName name="APTECNICA" localSheetId="1">[2]CCALIF!#REF!</definedName>
    <definedName name="APTECNICA">[2]CCALIF!#REF!</definedName>
    <definedName name="_xlnm.Print_Area" localSheetId="0">'CATALOGO LICITACION '!$A$1:$H$168</definedName>
    <definedName name="_xlnm.Print_Area" localSheetId="1">RESUMEN!$A$1:$H$49</definedName>
    <definedName name="_xlnm.Print_Area">#REF!</definedName>
    <definedName name="Avance" localSheetId="1">#REF!</definedName>
    <definedName name="Avance">#REF!</definedName>
    <definedName name="Cantidad" localSheetId="1">#REF!</definedName>
    <definedName name="Cantidad">#REF!</definedName>
    <definedName name="Cantidad01" localSheetId="1">#REF!</definedName>
    <definedName name="Cantidad01">#REF!</definedName>
    <definedName name="Cantidad02" localSheetId="1">#REF!</definedName>
    <definedName name="Cantidad02">#REF!</definedName>
    <definedName name="Cantidad03" localSheetId="1">#REF!</definedName>
    <definedName name="Cantidad03">#REF!</definedName>
    <definedName name="Cantidad04" localSheetId="1">#REF!</definedName>
    <definedName name="Cantidad04">#REF!</definedName>
    <definedName name="Cantidad05" localSheetId="1">#REF!</definedName>
    <definedName name="Cantidad05">#REF!</definedName>
    <definedName name="Cantidad06" localSheetId="1">#REF!</definedName>
    <definedName name="Cantidad06">#REF!</definedName>
    <definedName name="CANTIDAD07" localSheetId="1">#REF!</definedName>
    <definedName name="CANTIDAD07">#REF!</definedName>
    <definedName name="Cantidad11" localSheetId="1">#REF!</definedName>
    <definedName name="Cantidad11">#REF!</definedName>
    <definedName name="Cantidad12" localSheetId="1">#REF!</definedName>
    <definedName name="Cantidad12">#REF!</definedName>
    <definedName name="Cantidad31" localSheetId="1">#REF!</definedName>
    <definedName name="Cantidad31">#REF!</definedName>
    <definedName name="Colchon" localSheetId="1">#REF!</definedName>
    <definedName name="Colchon">#REF!</definedName>
    <definedName name="Colchon2">[3]DrenajeB!$B$14</definedName>
    <definedName name="Con_Sanción" localSheetId="1">#REF!</definedName>
    <definedName name="Con_Sanción">#REF!</definedName>
    <definedName name="Contrato_No" localSheetId="1">#REF!</definedName>
    <definedName name="Contrato_No">#REF!</definedName>
    <definedName name="Convenio" localSheetId="1">#REF!</definedName>
    <definedName name="Convenio">#REF!</definedName>
    <definedName name="CUADRILLA" localSheetId="1">#REF!</definedName>
    <definedName name="CUADRILLA">#REF!</definedName>
    <definedName name="cuadrilla1">[4]CUADRILLA!$J$22</definedName>
    <definedName name="CULO" localSheetId="1">#REF!</definedName>
    <definedName name="CULO">#REF!</definedName>
    <definedName name="DF" localSheetId="1">#REF!</definedName>
    <definedName name="DF">#REF!</definedName>
    <definedName name="Ebase">'[5]BLVD. PERLA DEL GOLFO'!$C$8</definedName>
    <definedName name="Ecarpeta">'[5]BLVD. PERLA DEL GOLFO'!$C$9</definedName>
    <definedName name="Estimación" localSheetId="1">#REF!</definedName>
    <definedName name="Estimación">#REF!</definedName>
    <definedName name="ESTRUC">'[6]Anexo Descarga San'!$Q$13</definedName>
    <definedName name="estructura" localSheetId="1">#REF!</definedName>
    <definedName name="estructura">#REF!</definedName>
    <definedName name="FALLO" localSheetId="1">[2]REGP01!#REF!</definedName>
    <definedName name="FALLO">[2]REGP01!#REF!</definedName>
    <definedName name="Fecha" localSheetId="1">#REF!</definedName>
    <definedName name="Fecha">#REF!</definedName>
    <definedName name="Fin_de_periodo" localSheetId="1">#REF!</definedName>
    <definedName name="Fin_de_periodo">#REF!</definedName>
    <definedName name="HERRA">'[1]ANALISIS DE PRECIOS'!$J$12</definedName>
    <definedName name="HERRAMIENTA" localSheetId="1">#REF!</definedName>
    <definedName name="HERRAMIENTA">#REF!</definedName>
    <definedName name="INDIREC">'[1]ANALISIS DE PRECIOS'!$M$12</definedName>
    <definedName name="INDIRECTO" localSheetId="1">#REF!</definedName>
    <definedName name="INDIRECTO">#REF!</definedName>
    <definedName name="Inicio" localSheetId="1">#REF!</definedName>
    <definedName name="Inicio">#REF!</definedName>
    <definedName name="No_Est" localSheetId="1">#REF!</definedName>
    <definedName name="No_Est">#REF!</definedName>
    <definedName name="NUMERO" localSheetId="1">#REF!</definedName>
    <definedName name="NUMERO">#REF!</definedName>
    <definedName name="Penalización" localSheetId="1">#REF!</definedName>
    <definedName name="Penalización">#REF!</definedName>
    <definedName name="Periodo" localSheetId="1">#REF!</definedName>
    <definedName name="Periodo">#REF!</definedName>
    <definedName name="plantilla" localSheetId="1">#REF!</definedName>
    <definedName name="plantilla">#REF!</definedName>
    <definedName name="plantilla2">[3]DrenajeB!$B$13</definedName>
    <definedName name="POZARICA" localSheetId="1">#REF!</definedName>
    <definedName name="POZARICA">#REF!</definedName>
    <definedName name="relojes04" localSheetId="1">#REF!</definedName>
    <definedName name="relojes04">#REF!</definedName>
    <definedName name="Revalidación" localSheetId="1">#REF!</definedName>
    <definedName name="Revalidación">#REF!</definedName>
    <definedName name="SUPER" localSheetId="1">#REF!</definedName>
    <definedName name="SUPER">#REF!</definedName>
    <definedName name="Terminacion" localSheetId="1">#REF!</definedName>
    <definedName name="Terminacion">#REF!</definedName>
    <definedName name="_xlnm.Print_Titles" localSheetId="0">'CATALOGO LICITACION '!$1:$7</definedName>
    <definedName name="_xlnm.Print_Titles" localSheetId="1">RESUMEN!$1:$7</definedName>
    <definedName name="_xlnm.Print_Titles">#N/A</definedName>
    <definedName name="UTILID">'[1]ANALISIS DE PRECIOS'!$N$12</definedName>
    <definedName name="UTILIDAD" localSheetId="1">#REF!</definedName>
    <definedName name="UTILIDAD">#REF!</definedName>
    <definedName name="VILLAHERMOSA" localSheetId="1">#REF!</definedName>
    <definedName name="VILLAHERMOSA">#REF!</definedName>
    <definedName name="Z" localSheetId="1">#REF!</definedName>
    <definedName name="Z">#REF!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3" l="1"/>
  <c r="E43" i="3"/>
  <c r="E41" i="3"/>
  <c r="E40" i="3"/>
  <c r="E39" i="3"/>
  <c r="E38" i="3"/>
  <c r="E37" i="3"/>
  <c r="E35" i="3"/>
  <c r="E34" i="3"/>
  <c r="E33" i="3"/>
  <c r="E32" i="3"/>
  <c r="E31" i="3"/>
  <c r="E29" i="3"/>
  <c r="E28" i="3"/>
  <c r="E27" i="3"/>
  <c r="E26" i="3"/>
  <c r="E25" i="3"/>
  <c r="E24" i="3"/>
  <c r="E22" i="3"/>
  <c r="E21" i="3"/>
  <c r="E20" i="3"/>
  <c r="E19" i="3"/>
  <c r="E18" i="3"/>
  <c r="E17" i="3"/>
  <c r="E15" i="3"/>
  <c r="E14" i="3"/>
  <c r="E13" i="3"/>
  <c r="E12" i="3"/>
  <c r="E11" i="3"/>
  <c r="E10" i="3"/>
  <c r="E162" i="2" l="1"/>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G162" i="2" l="1"/>
  <c r="G161" i="2"/>
  <c r="G160" i="2"/>
  <c r="G159" i="2"/>
  <c r="G143" i="2"/>
  <c r="G144" i="2"/>
  <c r="G145" i="2"/>
  <c r="G146" i="2"/>
  <c r="G154" i="2"/>
  <c r="G153" i="2"/>
  <c r="G152" i="2"/>
  <c r="G149" i="2"/>
  <c r="G150" i="2" s="1"/>
  <c r="G39" i="3" s="1"/>
  <c r="G142" i="2"/>
  <c r="G137" i="2"/>
  <c r="G127" i="2"/>
  <c r="G128" i="2"/>
  <c r="G129" i="2"/>
  <c r="G130" i="2"/>
  <c r="G131" i="2"/>
  <c r="G132" i="2"/>
  <c r="G133" i="2"/>
  <c r="G134" i="2"/>
  <c r="G135" i="2"/>
  <c r="G136" i="2"/>
  <c r="G126" i="2"/>
  <c r="G123" i="2"/>
  <c r="G122" i="2"/>
  <c r="G121" i="2"/>
  <c r="G118" i="2"/>
  <c r="G117" i="2"/>
  <c r="G112" i="2"/>
  <c r="G111" i="2"/>
  <c r="G110" i="2"/>
  <c r="G109" i="2"/>
  <c r="G108" i="2"/>
  <c r="G107" i="2"/>
  <c r="G89" i="2"/>
  <c r="G90" i="2"/>
  <c r="G91" i="2"/>
  <c r="G92" i="2"/>
  <c r="G93" i="2"/>
  <c r="G104" i="2"/>
  <c r="G103" i="2"/>
  <c r="G100" i="2"/>
  <c r="G99" i="2"/>
  <c r="G98" i="2"/>
  <c r="G97" i="2"/>
  <c r="G96" i="2"/>
  <c r="G88" i="2"/>
  <c r="G87" i="2"/>
  <c r="G80" i="2"/>
  <c r="G81" i="2"/>
  <c r="G82" i="2"/>
  <c r="G79" i="2"/>
  <c r="G76" i="2"/>
  <c r="G75" i="2"/>
  <c r="G72" i="2"/>
  <c r="G71" i="2"/>
  <c r="G70" i="2"/>
  <c r="G69" i="2"/>
  <c r="G68" i="2"/>
  <c r="G67" i="2"/>
  <c r="G66" i="2"/>
  <c r="G63" i="2"/>
  <c r="G62" i="2"/>
  <c r="G61" i="2"/>
  <c r="G60" i="2"/>
  <c r="G59" i="2"/>
  <c r="G54" i="2"/>
  <c r="G53" i="2"/>
  <c r="G52" i="2"/>
  <c r="G51" i="2"/>
  <c r="G50" i="2"/>
  <c r="G49" i="2"/>
  <c r="G48" i="2"/>
  <c r="G47" i="2"/>
  <c r="G46" i="2"/>
  <c r="G45" i="2"/>
  <c r="G44" i="2"/>
  <c r="G43" i="2"/>
  <c r="G42" i="2"/>
  <c r="G39" i="2"/>
  <c r="G38" i="2"/>
  <c r="G37" i="2"/>
  <c r="G34" i="2"/>
  <c r="G33" i="2"/>
  <c r="G32" i="2"/>
  <c r="G29" i="2"/>
  <c r="G28" i="2"/>
  <c r="G27" i="2"/>
  <c r="G26" i="2"/>
  <c r="G23" i="2"/>
  <c r="G22" i="2"/>
  <c r="G21" i="2"/>
  <c r="G20" i="2"/>
  <c r="G19" i="2"/>
  <c r="G18" i="2"/>
  <c r="G17" i="2"/>
  <c r="G16" i="2"/>
  <c r="G15" i="2"/>
  <c r="G11" i="2"/>
  <c r="G12" i="2"/>
  <c r="G10" i="2"/>
  <c r="G77" i="2" l="1"/>
  <c r="G20" i="3" s="1"/>
  <c r="G163" i="2"/>
  <c r="G147" i="2"/>
  <c r="G38" i="3" s="1"/>
  <c r="G155" i="2"/>
  <c r="G40" i="3" s="1"/>
  <c r="G41" i="3" s="1"/>
  <c r="G119" i="2"/>
  <c r="G32" i="3" s="1"/>
  <c r="G138" i="2"/>
  <c r="G34" i="3" s="1"/>
  <c r="G124" i="2"/>
  <c r="G33" i="3" s="1"/>
  <c r="G105" i="2"/>
  <c r="G27" i="3" s="1"/>
  <c r="G101" i="2"/>
  <c r="G26" i="3" s="1"/>
  <c r="G113" i="2"/>
  <c r="G28" i="3" s="1"/>
  <c r="G94" i="2"/>
  <c r="G25" i="3" s="1"/>
  <c r="G73" i="2"/>
  <c r="G19" i="3" s="1"/>
  <c r="G64" i="2"/>
  <c r="G18" i="3" s="1"/>
  <c r="G83" i="2"/>
  <c r="G21" i="3" s="1"/>
  <c r="G24" i="2"/>
  <c r="G10" i="3" s="1"/>
  <c r="G40" i="2"/>
  <c r="G13" i="3" s="1"/>
  <c r="G30" i="2"/>
  <c r="G11" i="3" s="1"/>
  <c r="G13" i="2"/>
  <c r="G9" i="3" s="1"/>
  <c r="G35" i="2"/>
  <c r="G12" i="3" s="1"/>
  <c r="G55" i="2"/>
  <c r="G14" i="3" s="1"/>
  <c r="G22" i="3" l="1"/>
  <c r="G35" i="3"/>
  <c r="G15" i="3"/>
  <c r="G47" i="3" s="1"/>
  <c r="G48" i="3" s="1"/>
  <c r="G49" i="3" s="1"/>
  <c r="G164" i="2"/>
  <c r="G44" i="3"/>
  <c r="G45" i="3" s="1"/>
  <c r="G29" i="3"/>
  <c r="G156" i="2"/>
  <c r="G139" i="2"/>
  <c r="G84" i="2"/>
  <c r="G114" i="2"/>
  <c r="G56" i="2"/>
  <c r="G166" i="2" l="1"/>
  <c r="G167" i="2"/>
  <c r="G168" i="2" s="1"/>
</calcChain>
</file>

<file path=xl/sharedStrings.xml><?xml version="1.0" encoding="utf-8"?>
<sst xmlns="http://schemas.openxmlformats.org/spreadsheetml/2006/main" count="470" uniqueCount="274">
  <si>
    <t>CODIGO</t>
  </si>
  <si>
    <t>CONCEPTO</t>
  </si>
  <si>
    <t>UNIDAD</t>
  </si>
  <si>
    <t>CANTIDAD</t>
  </si>
  <si>
    <t>P.U</t>
  </si>
  <si>
    <t>IMPORTE</t>
  </si>
  <si>
    <t>RED DE AGUA POTABLE</t>
  </si>
  <si>
    <t>RED DE ALCANTARILLADO</t>
  </si>
  <si>
    <t>ALUMBRADO PÚBLICO</t>
  </si>
  <si>
    <t>TOTAL DE OBRA DE PAVIMENTACIÓN INTEGRAL</t>
  </si>
  <si>
    <t>IVA 16%</t>
  </si>
  <si>
    <t>TOTAL C/ IVA</t>
  </si>
  <si>
    <t>VIALIDAD</t>
  </si>
  <si>
    <t>I</t>
  </si>
  <si>
    <t>PRELIMINARES</t>
  </si>
  <si>
    <t>VIA-PRE-01</t>
  </si>
  <si>
    <t xml:space="preserve">      DEMOLICIÓN DE GUARNICIONES DE CONCRETO EXISTENTES POR ENCONTRARSE EN MALAS CONDICIONES Y/O NO DAR LOS NIVELES DE PROYECTO. INCLUYE: CARGA Y RETIRO DENTRO DEL PRIMER KILÓMETRO, LA MANO DE OBRA, HERRAMIENTA Y EQUIPO NECESARIO.</t>
  </si>
  <si>
    <t>ML</t>
  </si>
  <si>
    <t>VIA-PRE-02</t>
  </si>
  <si>
    <t xml:space="preserve">      DEMOLICIÓN DE BANQUETAS Y/O RAMPAS EN COCHERAS DE CONCRETO EXISTENTES POR ENCONTRARSE EN MALAS CONDICIONES Y/O NO DAR LOS NIVELES DE PROYECTO. INCLUYE: CORTE CON CORTADORA DE DISCO, LIMPIEZA, CARGA Y RETIRO DENTRO DEL PRIMER KILÓMETRO, LA MANO DE OBRA, HERRAMIENTA Y EQUIPO NECESARIO.</t>
  </si>
  <si>
    <t>M2</t>
  </si>
  <si>
    <t>VIA-PRE-03</t>
  </si>
  <si>
    <t xml:space="preserve">      REUBICACIÓN DE POSTES DE C.F.E. Y/O TELMEX, SEGÚN SEA EL CASO. QUE SE ENCUENTRAN DENTRO DEL EJE DEL PROYECTO. INCLUYE LOS TRÁMITES ANTE LA C.F.E. Y TELMEX., CARGO DIRECTO POR EL COSTO DE MANO DE OBRA Y MATERIALES REQUERIDOS, FLETE A OBRA, ACARREOS, CORTES, COLOCACIÓN, CINTA AISLANTE, CINTA VULCANIZABLE, FIJACIÓN, DESINSTALACIONES DE CABLEADO Y CONEXIONES, MANIOBRAS DE CARGA Y TRANSPORTE A SU NUEVA UBICACIÓN, EQUIPO DE SEGURIDAD, INSTALACIONES ESPECÍFICAS, DEPRECIACIÓN Y DEMÁS CARGOS DERIVADOS DEL USO DE EQUIPO Y HERRAMIENTA, EN CUALQUIER NIVEL. LIMPIEZA Y RETIRO DE SOBRANTES FUERA DE OBRA.</t>
  </si>
  <si>
    <t>PZA</t>
  </si>
  <si>
    <t>VIA-TER-01</t>
  </si>
  <si>
    <t xml:space="preserve">      TRAZO Y NIVELACIÓN CON EQUIPO TOPOGRÁFICO, ESTABLECIENDO EJES DE REFERENCIA, LÍMITES Y DETALLES CONSTRUCTIVOS Y SU CONSERVACIÓN DURANTE EL PROCESO CONSTRUCTIVO DE LAS DIFERENTES CAPAS QUE CONFORMAN LA ESTRUCTURA DE TERRACERÍAS Y PAVIMENTO. INCLUYE: MATERIALES, CUADRILLA TOPOGRÁFICA, EQUIPO, HERRAMIENTA Y TODO LO NECESARIO PARA SU CORRECTA EJECUCIÓN.</t>
  </si>
  <si>
    <t>VIA-TER-02</t>
  </si>
  <si>
    <t xml:space="preserve">      EXCAVACIÓN EN CAJA POR MEDIOS MECÁNICOS, CON ESPESOR VARIABLE, EN TERRENO TIPO II. INCLUYE: MANO DE OBRA, EQUIPO, HERRAMIENTA Y TODO LO NECESARIO PARA SU CORRECTA EJECUCIÓN.</t>
  </si>
  <si>
    <t>M3</t>
  </si>
  <si>
    <t>VIA-TER-03</t>
  </si>
  <si>
    <t xml:space="preserve">      CARGA Y ACARREO POR MEDIOS MECÁNICOS, DE MATERIAL MIXTO PRODUCTO DE LAS EXCAVACIONES, DEMOLICIONES Y ESCOMBRO KILOMETROS SUBSECUENTES. SE CUANTIFICARA Y MEDIRA DE ACUERDO A LOS VOLUMENES DEL PROYECTO,</t>
  </si>
  <si>
    <t>VIA-TER-04</t>
  </si>
  <si>
    <t xml:space="preserve">      TRATAMIENDO DE TERRENO NATURAL COMPACTADO A UN 90% DE SU P.V.S.M. INCLUYE: ESCARIFICADO, EXTENDIDO DE MATERIAL, INCORPORACIÓN DE AGUA A HUMEDAD ÓPTIMA, HOMOGENIZADO, Y COMPACTADO DEN CAPAS DE 20CM, Y TODO LO NECESARIO PARA SU CORRECTA EJECUCIÓN.</t>
  </si>
  <si>
    <t>VIA-TER-05</t>
  </si>
  <si>
    <t xml:space="preserve">      FORMACIÓN Y COMPACTACIÓN DE CAPA SUB-RASANTE DE 20CM DE ESPESOR, CON MATERIAL PRODUCTO DE CORTE, A 98% DE SU P.V.S.M. INCLUYE:  ACAMELLONADO, EXTENDIDO DE MATERIAL, INCORPORACIÓN DE AGUA A HUMEDAD ÓPTIMA, HOMOGENIZADO, COMPACTADO EN CAPAS DE 20CM, DE ESPESOR, MAQUINARIA, MANO DE OBRA, EQUIPO, HERRAMIENTA, Y TODO LO NECESARIO PARA SU CORRECTA EJECUCIÓN.</t>
  </si>
  <si>
    <t>VIA-TER-06</t>
  </si>
  <si>
    <t xml:space="preserve">      FORMACIÓN Y COMPACTACIÓN DE BASE HIDRÁULICA DE 20CM DE ESPESOR, CON MATERIAL DE BANCO, A 100% DE SU P.V.S.M. INCLUYE: SUMINISTRO DE MATERIAL, INCORPORACIÓN DE AGUA A HUMEDAD ÓPTIMA, HOMOGENIZADO, COMPACTADO EN CAPAS DE 20CM, DE ESPESOR, MAQUINARIA, MANO DE OBRA, EQUIPO, HERRAMIENTA, Y TODO LO NECESARIO PARA SU CORRECTA EJECUCIÓN.</t>
  </si>
  <si>
    <t>VIA-TER-07</t>
  </si>
  <si>
    <t xml:space="preserve">      FORMACIÓN DE TERRAPLÉN DE ESPESOR VARIABLE CON MATERIAL PRODUCTO DE EXCAVACIÓN, A 90% P.V.S.M. INCLUYE: EXTENDIDO DE MATERIAL, INCORPORACIÓN DE AGUA A HUMEDAD ÓPTIMA, HOMOGENIZADO, COMPACTADO EN CAPAS NO MAYOR DE 20CM, DE ESPESOR, MAQUINARIA, MANO DE OBRA, EQUIPO, HERRAMIENTA, Y TODO LO NECESARIO PARA SU CORRECTA EJECUCIÓN.</t>
  </si>
  <si>
    <t>VIA-TER-08</t>
  </si>
  <si>
    <t xml:space="preserve">      RIEGO DE IMPREGNACIÓN CON EMULSIÓN ASFÁLTICA FM-1 A RAZÓN DE 1.5LT/M2. INCLUYE: MATERIAL, EQUIPO, MANO DE OBRA Y TODO LO NECESARIO PARA SU CORRECTA EJECUCIÓN.</t>
  </si>
  <si>
    <t>VIA-TER-09</t>
  </si>
  <si>
    <t xml:space="preserve">      ARENADO DE BASE HIDRÁULICA IMPREGNADA. INCLUYE: MANO DE OBRA, MATERIAL, Y TODO LO NECESARIO PARA SU CORRECTA EJECUCIÓN.</t>
  </si>
  <si>
    <t>TERRACERIAS</t>
  </si>
  <si>
    <t>II</t>
  </si>
  <si>
    <t>PAVIMENTACIÓN</t>
  </si>
  <si>
    <t>VIA-PAV-01</t>
  </si>
  <si>
    <t xml:space="preserve">      TRAZO Y NIVELACIÓN CON EQUIPO TOPOGRÁFICO PARA PAVIMENTACIÓN, EESTABLECIENDO EJES DE REFERENCIA LÍMITES DE TRABAJO Y NIVELES DE PROYECTO.  INCLUYE: MATERIALES, CUADRILLA TOPOGRÁFICA, EQUIPO, HERRAMIENTA Y TODO LO NECESARIO PARA SU CORRECTA EJECUCIÓN.</t>
  </si>
  <si>
    <t>VIA-PAV-02</t>
  </si>
  <si>
    <t xml:space="preserve">     SUMINISTRO Y COLOCACIÓN DE CONCRETO HIDRÁULICO PREMEZCLADO MR42 KG/CM2 DE FRAGUADO A 14 DÍAS, AUTOCURABLE HIDRATIUM O SIMILAR, EL CONCRETO DEBERÁ CONTENER FIBRA DE POLIPROPILENO A RAZÓN DE 1 BOLSA C 7M3, T.M.A. DE 1 1/2". REV. DE 8 (± 2.0 CM.), MUESTREO EN OBRA, CEMENTO TIPO CPC40. SEGÚN NORMA NMX-C-414, AGREGADO GRUESO TRITURADO Y ARENA DE RIO. ELABORADO Y DOSIFICADO POR PESO EN PLANTA, EXTENDIDO EN LOSAS PARA PAVIMENTACIÓN CON ESPESOR DE 15 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AVIÓN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MÍNIMA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SEGÚN PROYECTO, PARA PREVENIR AGRIETAMIENTOS POR TEMPERATURA, LIMPIEZA CON AIRE A PRESIÓN, Y RELLENO EN JUNTA CONSTRUCTIVA CON CINTILLA DE POLIETILENO DE 3/8" (BACKER ROD) Y SELLADOR AUTONIVELANTE A BASE DE POLIURETANO-ASFALTO TIPO SONOMERIC 1 Ó SIMILAR. INCLUYE: MATERIALES, MANO DE OBRA, HERRAMIENTA Y EQUIPO NECESARIO, EL SUMINISTRO DEL CONCRETO PREMEZCLADO SERÁ CONFORME AL PROGRAMA DE OBRA PROGRAMA DE OBRA QUE ENVIÉ CON 48HRS. (COLADOS DIURNOS). NOTA: EL LICITANTE DEBERÁ DE CONSIDERAR LAS PRUEBAS DE LABORATORIO RESPECTIVAS, EFECTUADAS POR UN LABORATORIO EXTERNO AL MISMO Y PRESENTARSE AL MOMENTO DE REALIZAR EL TRÁMITE PARA EL PAGO DE ESTIMACIONES), INCLUYE: LIMPIEZA GENERAL (FINA Y GRUESA). VER ESPECIFICACIONES PARTICULARES Y APEGARSE A LAS NORMAS DE LA SCT. VIGENTES.</t>
  </si>
  <si>
    <t>VIA-PAV-03</t>
  </si>
  <si>
    <t xml:space="preserve">      SUMINISTRO Y COLOCACIÓN DE JUNTA DE DILATACIÓN ENTRE EL ML.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</si>
  <si>
    <t>VIA-PAV-04</t>
  </si>
  <si>
    <t xml:space="preserve">      LIMPIEZA DE OBRA TERMINADA. INCLUYE: ACOPIO, CARGA, ACARREO DE MATERIALES Y ESCOMBRO PRODUCTO DE LOS TRABAJOS EJECUTADOS FUERA DE LA OBRA, HASTA EL SITIO AUTORIZADO, SEGÚN LO INDIQUE LA SUPERVISIÓN, LA MANO DE OBRA, HERRAMIENTA Y EQUIPO NECESARIO.</t>
  </si>
  <si>
    <t>III</t>
  </si>
  <si>
    <t>GUARNICIÓN</t>
  </si>
  <si>
    <t>VIA-GUA-01</t>
  </si>
  <si>
    <t xml:space="preserve">      CONSTRUCCIÓN DE GUARNICIÓN TIPO SECCIÓN TRAPEZOIDAL DE 15X20X40 CM CON ALTURA DE 15CM SOBRE EL NIVEL DE VIALIDAD. SE UTILIZARÁ CONCRETO PREMEZCLADO CON UNA RESISTENCIA DE F´C = 200 KG/CM2. INCLUYE: SUMINISTRO DEL CONCRETO, LOS MATERIALES ADICIONALES, LA MANO DE OBRA Y EQUIPOS NECESARIOS SON POR CUENTA DEL CONTRATISTA. EL CONCEPTO INCLUYE: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A CADA 3.60 METROS, LAS JUNTAS DE DILATACIÓN CON CARTÓN ASFALTADO DE 3/8" DE ESPESOR A CADA 36.0 METROS Y LA LIMPIEZA Y SEÑALAMIENTO DE LA OBRA.</t>
  </si>
  <si>
    <t>VIA-GUA-02</t>
  </si>
  <si>
    <t xml:space="preserve">      CONSTRUCCIÓN DE GUARNICIÓN PARA ACCESO VEHICULAR DE ACUERDO A LOS CUATRO CRITERIOS ESTABLECIDOS EN PROYECTO. SE UTILIZARÁ CONCRETO PREMEZCLADO CON UNA RESISTENCIA DE F´C = 200 KG/CM2. INCLUYE: SUMINISTRO DEL CONCRETO, LOS MATERIALES ADICIONALES, LA MANO DE OBRA Y EQUIPOS NECESARIOS SON POR CUENTA DEL CONTRATISTA. EL CONCEPTO INCLUYE: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A CADA 3.60 METROS, LAS JUNTAS DE DILATACIÓN CON CARTÓN ASFALTADO DE 3/8" DE ESPESOR A CADA 36.0 METROS Y LA LIMPIEZA Y SEÑALAMIENTO DE LA OBRA.</t>
  </si>
  <si>
    <t>VIA-GUA-03</t>
  </si>
  <si>
    <t xml:space="preserve">      CONSTRUCCIÓN DE GUARNICIÓN PARA ACCESO DE PERSONAS DISCAPACITADAS.  SE CONSTRUIRÁ UNA GUARNICIÓN DE 20CM DE BASE Y 25CM DE ALTURA, SE UTILIZARÁ CONCRETO PREMEZCLADO CON UNA RESISTENCIA DE F´C = 200 KG/CM2. INCLUYE: SUMINISTRO DEL CONCRETO, LOS MATERIALES ADICIONALES, LA MANO DE OBRA Y EQUIPOS NECESARIOS SON POR CUENTA DEL CONTRATISTA. EL CONCEPTO INCLUYE: EL TRAZO, LA NIVELACIÓN Y EL ALINEAMIENTO DE ACUERDO A LOS PLANOS DEL PROYECTO Y/O LAS INDICACIONES DEL INGENIERO, LAS EXCAVACIONES Y AFINE DEL TERRENO PARA PODER COLOCAR LAS CIMBRAS, EL CIMBRADO Y DESCIMBRADO, EL VERTIDO Y VIBRADO DEL CONCRETO, EL ACABADO FINAL EN LA CORONA Y CARA EXPUESTA, LOS CORTES CON DISCO DE DIAMANTE A CADA 3.60 METROS, LAS JUNTAS DE DILATACIÓN CON CARTÓN ASFALTADO DE 3/8" DE ESPESOR A CADA 36.0 METROS Y LA LIMPIEZA Y SEÑALAMIENTO DE LA OBRA.</t>
  </si>
  <si>
    <t>IV</t>
  </si>
  <si>
    <t>BANQUETA</t>
  </si>
  <si>
    <t>VIA-BAN-01</t>
  </si>
  <si>
    <t xml:space="preserve">      CONSTRUCCIÓN DE BANQUETAS DE 8 CM DE ESPESOR ARMADA CON MALLA-LACK 6X6-10/10. ACABADO PULIDO Y RAYADO TRANSVERSAL CON PEINE METÁLICO PARA DAR ACABADO ANTIDERRAPANTE, EN LOSAS DE SECCIÓN EN LOSAS DE SECCIÓN VARIABLE, JUNTAS FRÍAS ACABADO CON VOLTEADOR. EL CONCRETO SERÁ DE UN F´C=200 KG/CM2. T.M.A. 3/4". REV. DE 8 A 10 CM PREMEZCLADO ELABORADO EN PLANTA, INCLUYE: SUMINISTRO DEL CONCRETO, COLADO, EXTENDIDO, VIBRADO Y ACARREOS DEL CONCRETO, SUMINISTRO Y APLICACIÓN DE CURACRETO BASE AGUA CON EQUIPO DE ASPERSIÓN Y EN LA PROPORCIÓN Y ESPECIFICACIÓN QUE INDIQUE EL FABRICANTE, CIMBRA EN FRONTERAS, NIVELACIÓN, AFINE Y COMPACTACIÓN AL 95% EN UN ESPESOR DE 15 CM., ACARREOS DE LOS MATERIALES DENTRO DE LA OBRA, LIMPIEZA GENERAL ANTES Y DESPUÉS DE CONCLUIDOS LOS TRABAJOS, TRAZO Y NIVELACIÓN, MATERIALES, MANO DE OBRA, HERRAMIENTA Y MANO DE OBRA NECESARIA. U.O.T. DEBERÁ CONSIDERAR LAS PRUEBAS DE LABORATORIO NECESARIAS Y PRESENTARLAS AL REALIZAR LOS TRÁMITES PARA SU PAGO.</t>
  </si>
  <si>
    <t>VIA-BAN-02</t>
  </si>
  <si>
    <t xml:space="preserve">      CONSTRUCCIÓN DE BANQUETA-RAMPA PARA ACCESOS VEHÍCULARES, DE 10 CM DE ESPESOR ARMADA CON MALLA-LACK 6X6-10/10. ACABADO PULIDO Y RAYADO TRANSVERSAL CON PEINE METÁLICO PARA DAR ACABADO ANTIDERRAPANTE, EN LOSAS DE SECCIÓN EN LOSAS DE SECCIÓN VARIABLE, JUNTAS FRÍAS ACABADO CON VOLTEADOR. EL CONCRETO SERÁ DE UN F´C=200 KG/CM2. T.M.A. 3/4"". REV. DE 8 A 10 CM PREMEZCLADO ELABORADO EN PLANTA, INCLUYE: SUMINISTRO DEL CONCRETO, COLADO, EXTENDIDO, VIBRADO Y ACARREOS DEL CONCRETO, SUMINISTRO Y APLICACIÓN DE CURACRETO BASE AGUA CON EQUIPO DE ASPERSIÓN Y EN LA PROPORCIÓN Y ESPECIFICACIÓN QUE INDIQUE EL FABRICANTE, CIMBRA EN FRONTERAS, NIVELACIÓN, AFINE Y COMPACTACIÓN AL 95% EN UN ESPESOR DE 15 CM., ACARREOS DE LOS MATERIALES DENTRO DE LA OBRA, LIMPIEZA GENERAL ANTES Y DESPUÉS DE CONCLUIDOS LOS TRABAJOS, TRAZO Y NIVELACIÓN, MATERIALES, MANO DE OBRA, HERRAMIENTA Y MANO DE OBRA NECESARIA. U.O.T. DEBERÁ CONSIDERAR LAS PRUEBAS DE LABORATORIO NECESARIAS Y PRESENTARLAS AL REALIZAR LOS TRÁMITES PARA SU PAGO.</t>
  </si>
  <si>
    <t>VIA-BAN-03</t>
  </si>
  <si>
    <t xml:space="preserve">      CONSTRUCCIÓN DE RAMPAS LONGITUDINALES CON DESCANSO PARA ACCESO DE PERSONAS DISCAPACITADAS, DE 8 CM DE ESPESOR ARMADA CON MALLA-LACK 6X6-10/10. ACABADO PULIDO Y RAYADO TRANSVERSAL CON PEINE METÁLICO PARA DAR ACABADO ANTIDERRAPANTE, EN LOSAS DE SECCIÓN EN LOSAS DE SECCIÓN VARIABLE, JUNTAS FRÍAS ACABADO CON VOLTEADOR. EL CONCRETO SERÁ DE UN F´C=200 KG/CM2. T.M.A. 3/4"". REV. DE 8 A 10 CM PREMEZCLADO ELABORADO EN PLANTA, INCLUYE:  SUMINISTRO DEL CONCRETO, COLADO, EXTENDIDO, VIBRADO Y ACARREOS DEL CONCRETO, SUMINISTRO Y APLICACIÓN DE CURACRETO BASE AGUA CON EQUIPO DE ASPERSIÓN Y EN LA PROPORCIÓN Y ESPECIFICACIÓN QUE INDIQUE EL FABRICANTE, CIMBRA EN FRONTERAS, NIVELACIÓN, AFINE Y COMPACTACIÓN AL 95% EN UN ESPESOR DE 15 CM., ACARREOS DE LOS MATERIALES DENTRO DE LA OBRA, LIMPIEZA GENERAL ANTES Y DESPUÉS DE CONCLUIDOS LOS TRABAJOS, TRAZO Y NIVELACIÓN, MATERIALES, MANO DE OBRA, HERRAMIENTA Y MANO DE OBRA NECESARIA. U.O.T. DEBERÁ CONSIDERAR LAS PRUEBAS DE LABORATORIO NECESARIAS Y PRESENTARLAS AL REALIZAR LOS TRÁMITES PARA SU PAGO.</t>
  </si>
  <si>
    <t>V</t>
  </si>
  <si>
    <t>SEÑALIZACIÓN</t>
  </si>
  <si>
    <t>VIA-SEÑ-01</t>
  </si>
  <si>
    <t xml:space="preserve">      SUMINISTRO Y APLICACIÓN DE PINTURA PARA TRÁFICO, COLOR BLANCO PARA TRAMOS RECTOS EN GUARNICIONES DE CONCRETO. SE APLICARÁ A DOS MANOS. INCLUYE: PREPARACIÓN DE LA SUPERFICIE, LIMPIEZA, MATERIALES, MANO DE OBRA Y HERRAMIENTA.</t>
  </si>
  <si>
    <t>VIA-SEÑ-02</t>
  </si>
  <si>
    <t xml:space="preserve">      SUMINISTRO Y APLICACIÓN DE PINTURA PARA TRÁFICO, COLOR ROJO PARA TRAMOS EN CURVA Y ACCESOS VEHÍCULARES  EN GUARNICIONES DE CONCRETO. SE APLICARÁ A DOS MANOS. INCLUYE: PREPARACIÓN DE LA SUPERFICIE, LIMPIEZA, MATERIALES, MANO DE OBRA Y HERRAMIENTA.</t>
  </si>
  <si>
    <t>VIA-SEÑ-03</t>
  </si>
  <si>
    <t xml:space="preserve">      SUMINISTRO Y APLICACIÓN DE PINTURA REFLECTIVA PARA TRÁFICO CON  MICROESFERAS PARA RAYAS DE CRUCE PEATONAL DE 40 CM DE ANCHO Y 3.00M DE LARGO, EN COLOR AMARILLO. SE APLICARÁ A DOS MANOS EN PAVIMENTO DE CONCRETO. INCLUYE: PREPARACIÓN DE LA SUPERFICIE, LIMPIEZA, TRAZO, EQUIPO PREVENTIVO, EQUIPO PINTA RAYAS, MATERIALES, MANO DE OBRA Y HERRAMIENTA.</t>
  </si>
  <si>
    <t>VIA-SEÑ-04</t>
  </si>
  <si>
    <t xml:space="preserve">      SUMINISTRO Y APLICACIÓN DE PINTURA REFLECTIVA PARA TRAFICO CON MICROESFERAS PARA RAYA SEPARADORA CONTINUA SENCILLA (M1.1), DE COLOR AMARILLO DE 10 CM DE ANCHO A LO LARGO DE LA VIALIDAD; DE ACUERDO A NORMA DE LA SCT(PROY-NOM-086-SCT2-2004) Y NOM034-SCT2-2010; . INCLUYE: PREPARACIÓN DE LA SUPERFICIE, LIMPIEZA, TRAZO, EQUIPO PREVENTIVO, EQUIPO PINTA RAYAS, MATERIALES, MANO DE OBRA Y HERRAMIENTA.</t>
  </si>
  <si>
    <t>VIA-SEÑ-05</t>
  </si>
  <si>
    <t xml:space="preserve">      SUMINISTRO Y APLICACIÓN DE PINTURA PARA TRAFICO CON MICROESFERAS, DE COLOR BLANCO PARA RAYAS DE ALTO(M-6) DE 60 CM DE ANCHO, PARALELA AL CRUCE PEATONAL Y SEPARADA 1.20 M, DE ESTE. SE APLICARA SEGUN LO INDICADO EN EL MANUAL DE DISPOSITIVOS PARA EL CONTROL DEL TRANSITO EN CALLES Y CARRETERAS. INCLUYE: LIMPIEZA POR ASPERSION, PARA ELIMINAR LA PRESENCIA DE POLVO, GRASA, ACEITE Y CUALQUIER MATERIAL, MATERIALES, MANO DE OBRA, HERRAMIENTA Y EQUIPO NECESARIO.</t>
  </si>
  <si>
    <t>VIA-SEÑ-06</t>
  </si>
  <si>
    <t xml:space="preserve">      SUMINISTRO Y APLICACIÓN DE PINTURA EN FLECHAS DE SENTIDO  DE CIRCULACIÓN VIAL (M-11.1), COLOR BLANCO Y MICROESFERAS , Y SU APLICACIÓN SERÁ SEGÚN LO INDICADO EN EL MANUAL DE DISPOSITIVOS PARA EL CONTROL DEL TRÁNSITO EN CALLES Y CARRETERAS. INCLUYE LIMPIEZA POR ASPERSIÓN PARA ELIMINAR LA PRESENCIA DE POLVO, GRASA, ACEITE Y CUALQUIER MATERIAL, MATERIALES, MANO DE OBRA, HERRAMIENTA Y EQUIPO NECESARIO.</t>
  </si>
  <si>
    <t>VIA-SEÑ-07</t>
  </si>
  <si>
    <t xml:space="preserve">      PINTADO DE SÍMBOLO INTERNACIONAL PERSONAS CON DISCAPACIDADES DIFERENTES EN DISEÑO Y DIMENSIONES SEGÚN LA NORMATIVIDAD VIGENTE (N.T.C. DEL REGLAMENTO DE CONSTRUCCIONES PARA EL ESTADO DE B.C. SUR), EN RAMPAS DE ACCESO LA FIGURA Y SU CONTORNO SERA CON PINTURA EN COLOR AZUL TRANSITO. INCLUYE: LIMPIEZA Y PREPARACIÓN DE LA SUPERFICIE, TRAZOS NECESARIOS, MOLDES, MATERIALES, MANO DE OBRA, HERRAMIENTA NECESARIA.</t>
  </si>
  <si>
    <t>VIA-SEÑ-08</t>
  </si>
  <si>
    <t xml:space="preserve">      SUMINISTRO Y APLICACION DE PINTURA A DOS MANOS EN COLOR AZUL PANTONE M2 No. 294, SEGUN LA NORMATIVIDAD VIGENTE (N.T.C. DEL REGLAMENTO DE CONSTRUCCIONES PARA EL ESTADO DE B.C. SUR), EN RAMPAS DE ACCESO A PERSONAS CON CAPACIDADES DIFERENTES. INCLUYE: LIMPIEZA Y PREPARACION DE LA SUPERFICIE, TRAZOS NECESARIOS, MATERIALES, MANO DE OBRA, HERRAMIENTA NECESARIA.</t>
  </si>
  <si>
    <t>VIA-SEÑ-09</t>
  </si>
  <si>
    <t xml:space="preserve">      SUMINISTRO Y COLOCACIÓN DE SEÑAL RESTRICTIVA SR-6 (ALTO) EN LÁMINA DE ALUMINIO DE 30CM POR LADO DE ACUERDO A LAS ESPECIFICACIONES DE LA SCT. INCLUYE: TRAZO, LIMPIEZA, EXCAVACIÓN, COLADO, SUMINISTRO, Y COLOCACIÓN DE POSTE, MANO DE OBRA, HERRAMIENTA Y TODOS LOS MATERIALES PARA SU CORRECTA EJECUCIÓN.</t>
  </si>
  <si>
    <t>VIA-SEÑ-10</t>
  </si>
  <si>
    <t xml:space="preserve">      SUMINISTRO Y COLOCACIÓN DE SEÑAL RESTRICTIVA SR-9 (VELOCIDAD) EN LÁMINA DE ALUMINIO DE 61X61 CM DE ACUERDO A LAS ESPECIFICACIONES DE LA SCT.  INCLUYE: TRAZO, LIMPIEZA, EXCAVACIÓN, COLADO, SUMINISTRO, Y COLOCACIÓN DE POSTE, MANO DE OBRA, HERRAMIENTA Y TODOS LOS MATERIALES PARA SU CORRECTA EJECUCIÓN.</t>
  </si>
  <si>
    <t>VIA-SEÑ-11</t>
  </si>
  <si>
    <t xml:space="preserve">      SUMINISTRO Y COLOCACIÓN DE SEÑAL RESTRICTIVA SR-23 (PROHIBIDA LA VUELTA) EN LÁMINA DE ALUMINIO DE 61X61 CM DE ACUERDO A LAS ESPECIFICACIONES DE LA SCT.  INCLUYE: TRAZO, LIMPIEZA, EXCAVACIÓN, COLADO, SUMINISTRO, Y COLOCACIÓN DE POSTE, MANO DE OBRA, HERRAMIENTA Y TODOS LOS MATERIALES PARA SU CORRECTA EJECUCIÓN.</t>
  </si>
  <si>
    <t>VIA-SEÑ-12</t>
  </si>
  <si>
    <t xml:space="preserve">      SUMINISTRO Y COLOCACIÓN DE LETREROS PARA NOMENCLATURA DE CALLES EN LAMINA DE ALUMINIO DE 20X90 CM. ACABADO REFLEJANTE GRADO INGENIERIA CON IMPRESION Y FONDO REFLEJANTE COLOR AMARILLO CON LETRAS RECORTADAS EN VINIL EN COLOR NEGRO TIPO A DE ACUERDO A ESPECIFICACIONES DE SEMEX;</t>
  </si>
  <si>
    <t>VIA-SEÑ-13</t>
  </si>
  <si>
    <t xml:space="preserve">      SUMINISTRO Y COLOCACIÓN DE BOLARDO DE CONCRETO F'C 200 KG/CM2, SECCIÓN DE 6" DE DIÁMETRO CON ALTURA DE 80CM Y ANCLAJE DE 20CM DE PROFUNDIDAD. EL PRECIO INCLUYE: ARMADO Y HABILITADO EN SITIO CON 2 VARILLAS CORRUGADA DE 1/2", CIMBRA DE TUBO DE PVC, PINTURA VINÍLICA COLOR BLANCO, DEMOLICIÓN DEL CONCRETO, PREPARACIÓN DEL SITIO, EXCAVACIÓN, RELLENO CON CONCRETO F'C 200 KG/CM2, MATERIALES Y TODO LO NECESARIO PARA SU CORRECTA EJECUCIÓN.</t>
  </si>
  <si>
    <t>VI</t>
  </si>
  <si>
    <t>TOTAL DE SEÑALIZACIÓN</t>
  </si>
  <si>
    <t>TOTAL DE VIALIDAD</t>
  </si>
  <si>
    <t>TOTAL DE BANQUETA</t>
  </si>
  <si>
    <t>TOTAL DE GUARNICION</t>
  </si>
  <si>
    <t>TOTAL DE PAVIMENTACION</t>
  </si>
  <si>
    <t>TOTAL DE TERRACERIAS</t>
  </si>
  <si>
    <t>TOTAL DE PRELIMINARES</t>
  </si>
  <si>
    <t>RAP-PRE-01</t>
  </si>
  <si>
    <t xml:space="preserve">      EXCAVACIÓN POR MEDIOS MECÁNICOS, EN ZANJAS, EN TERRENO TIPO II Y PROFUNDIDAD EN PRESENCIA DE AGUA O EN SECO, RETIRO DEL MATERIAL HASTA 4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t>
  </si>
  <si>
    <t>RAP-PRE-02</t>
  </si>
  <si>
    <t xml:space="preserve">      PLANTILLA COMPACTADA CON EQUIPO MECÁNICO DE 10CM DE ESPESOR EN ZANJAS, CON MATERIAL SELECCIONADO PRODUCTO DE CORTES LIBRE DE BOLEO MAYOR DE 3". INCLUYE: CRIBADO DEL MATERIAL, ACARREOS DENTRO DE LA OBRA, INCORPORACIÓN DE HUMEDAD, COMPACTACIÓN DEL 85% PROCTOR, MANO DE OBRA, , HERRAMIENTA Y EQUIPO NECESARIO Y TODO LO NECESARIO PARA SU CORRECTA EJECUCION.</t>
  </si>
  <si>
    <t>RAP-PRE-03</t>
  </si>
  <si>
    <t xml:space="preserve">      ACOSTILLADO COMPACTADO AL 90% DE SU P,V,S.M. CON MATERIAL DE BANCO A 30CM DSOBRE EL LOMO DE TUBO, COMPACTADO EN CAPAS DE 20CM. INCLUYE: CRIBADO DEL MATERIAL, ACARREOS DENTRO DE LA OBRA, MANO DE OBRA, HERRAMIENTA Y EQUIPO NECESARIO.</t>
  </si>
  <si>
    <t>RAP-PRE-04</t>
  </si>
  <si>
    <t xml:space="preserve">      RELLENO COMPACTADO CON EQUIPO MECÁNICO MANUAL EN  CAPAS DE 20CM EN CEPA, CON MATERIAL SELECCIONADO PRODUCTO DE LA EXCAVACIÓN (CRIBADO POR LA MALLA DE 2 1/2") LIBRE DE BOLEO MAYOR DE 3" , COMPACTADO AL 90% PROCTOR. INCLUYE: CRIBADO DEL MATERIAL, ACARREOS DENTRO DE LA OBRA, INCORPORACIÓN DE HUMEDAD, MANO DE OBRA, PRUEBAS DE COMPACTACION, HERRAMIENTA Y EQUIPO NECESARIO.</t>
  </si>
  <si>
    <t>RAP-PRE-05</t>
  </si>
  <si>
    <t xml:space="preserve">      CARGA Y RETIRO DE MATERIAL MIXTO, SOBRANTE NO UTILIZABLE PRODUCTO DE LA EXCAVACIÓN FUERA DE LA OBRA HASTA EL BASURERO MUNICIPAL O EL LUGAR INDICADO POR SUPERVISION, INCLUYE: ACARREOS DENTRO DE LA OBRA, MANO DE OBRA, HERRAMIENTA Y EQUIPO NECESARIO.</t>
  </si>
  <si>
    <t>RAP-TUB-01</t>
  </si>
  <si>
    <t xml:space="preserve">      TUBERÍA DE PVC. HIDRÁULICO ANGER (RD-32.5) DE 3" (76 MM) DE DIÁMETRO. INCLUYE: SUMINISTRO, INSTALACIÓN, JUNTEO, LIMPIEZA, PRUEBA HIDRÁULICA, SONDEO PARA LA LOCALIZACIÓN DE TUBERÍA, MANO DE OBRA Y HERRAMIENTA.</t>
  </si>
  <si>
    <t>RAP-TUB-02</t>
  </si>
  <si>
    <t xml:space="preserve">      SUMINISTRO E INSTALACIÓN VALVULA DE Fo.Fo. BRIDADA TIPO COMPUERTA VASTAGO FIJO DE 3" DE DIAMETRO. INCLUYE: EXTREMIDAD CAMPANA, EXTREMIDAD ESPIGA, COPLE DE REPARACION, EMPAQUES DE NEOPRENO Y TORNILLERIA NECESARIA,MANIOBRAS, INSTALACION, LIMPIEZA, PRUEBA HIDRAULICA, MANO DE OBRA Y  HERRAMIENTA.</t>
  </si>
  <si>
    <t>RAP-TUB-03</t>
  </si>
  <si>
    <t xml:space="preserve">      SUMINISTRO E INSTALACION DE CODO DE PVC 45° x 3" DE DIAMETRO . PZA INCLUYE: MANIOBRAS, INSTALACION, LIMPIEZA, PRUEBA HIDRAULICA, MANO DE OBRA Y HERRAMIENTA.</t>
  </si>
  <si>
    <t>RAP-TUB-04</t>
  </si>
  <si>
    <t xml:space="preserve">      SUMINISTRO E INSTALACION DE CRUZ DE PVC DE 3" x 3" DE DIAMETRO. INCLUYE: MANIOBRAS, INSTALACION, LIMPIEZA, PRUEBA HIDRAULICA, MANO DE OBRA Y HERRAMIENTA.</t>
  </si>
  <si>
    <t>RAP-TUB-05</t>
  </si>
  <si>
    <t xml:space="preserve">      SUMINISTRO E INSTALACIÓN DE TEES DE PVC DE 3" X 3" DE DIÁMETRO. INCLUYE: MANIOBRAS, INSTALACIÓN, LIMPIEZA, PRUEBA HIDRÁULICA, MANO DE OBRA Y HERRAMIENTA.</t>
  </si>
  <si>
    <t>RAP-TUB-06</t>
  </si>
  <si>
    <t xml:space="preserve">      SUMINISTRO E INSTALACIÓN DE TAPÓN CAMPANA Pvc. 3" DE DIÁMETRO. INCLUYE: MANIOBRAS, INSTALACIÓN, LIMPIEZA, PRUEBA HIDRÁULICA, MANO DE OBRA Y HERRAMIENTA.</t>
  </si>
  <si>
    <t>RAP-TUB-07</t>
  </si>
  <si>
    <t xml:space="preserve">      CONSTRUCCIÓN DE ATRAQUES DE CONCRETO F'C=200KG/CM2 T.M.A 3/4" REV. NORMAL ELABORADO EN OBRA. INCLUYE: ELABORACIÓN, COLADO Y VIBRADO DE CONCRETO, CIMBRADO Y DESCIMBRADO, MATERIALES, MANO DE OBRA, HERRAMIENTA Y EQUIPO NECESARIO.</t>
  </si>
  <si>
    <t>TOTAL DE TUBERÍA Y PIEZAS ESPECIALES</t>
  </si>
  <si>
    <t>TUBERÍA Y PIEZAS ESPECIALES</t>
  </si>
  <si>
    <t>RAP-TOM-06</t>
  </si>
  <si>
    <t xml:space="preserve">      TOMA DE AGUA POTABLE DE 3"x1/2" CON TUBO KITEC DE 1/2" DE DIAMETRO. INCLUYE: ABRAZADERA DE PVC TIPO-II. C/VALVULA DE INSER.Y SACABOCADO INTEGRADO FLOTAP DE 3"x3/4", REDUCCION DE 3/4" A 1/2", INSERTOS Y CONECTORES PARA KITEC, TUBO KITEC DE 1/2" DE DIAM. VALVULA DE ANGULO TIPO BOLA, VALVULA MUNICIPAL DE BLOQUEO SENCILLO, CAJA DE PROTECCION TIPO BOTA CORTA DE Fo. Fo. ,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 LONGITUD HASTA 6.00MTS); INCLUYE EXCAVACION, PLANTILLA, RELLENOS; Y TODO LO NECESARIO PARA SU CORRECTA INSTALACION..</t>
  </si>
  <si>
    <t>RAP-TOM-07</t>
  </si>
  <si>
    <t xml:space="preserve">      TOMA DE AGUA POTABLE DE 3"x1/2" CON TUBO KITEC DE 1/2" DE DIAMETRO. INCLUYE: ABRAZADERA DE PVC TIPO-II. C/VALVULA DE INSER.Y SACABOCADO INTEGRADO FLOTAP DE 3"x3/4", REDUCCION DE 3/4" A 1/2", INSERTOS Y CONECTORES PARA KITEC, TUBO KITEC DE 1/2" DE DIAM. VALVULA DE ANGULO TIPO BOLA, VALVULA MUNICIPAL DE BLOQUEO SENCILLO, CAJA DE PROTECCION TIPO BOTA CORTA DE Fo. Fo. , COLOCADA SOBRE PLANTILLA DE MORTERO DE CEMENTO-ARENA 1:3 DE 6 CMS. DE ESPEROR, PREVIO EL NIVELADO Y COMPACTACION DEL TERRENO NATURAL. MATERIALES, MANO DE OBRA Y HERRAMIENTA. PARA RED DE AGUA POTABLE DE PVC HIDRAULICO DE 3" ( 76 MM) DE DIAMETRO. SONDEOS PARA LOCALIZACION DE LA TOMA, DEMOLICIONES NECESARIAS PARA SU INSTALACION, REPARACION PROVISIONAL DE TOMA DOMICILIARIA; INTERCONEXIONES EN TUBO DE COBRE, MANGUERA HIDRAULICA  Y/O P.V.C. HIDRAULICO CED. 40 SEGUN SEA EL CASO. U.O.T. ( LONGITUD DE 6.00 HASTA 12.00MTS); INCLUYE EXCAVACION, PLANTILLA, RELLENOS; Y TODO LO NECESARIO PARA SU CORRECTA INSTALACION..</t>
  </si>
  <si>
    <t>TOMAS DOMICILIARIAS</t>
  </si>
  <si>
    <t>TOTAL DE TOMAS DOMICILIARIAS</t>
  </si>
  <si>
    <t>RAP-CV-01</t>
  </si>
  <si>
    <t xml:space="preserve">      CONSTRUCCION DE CAJA DE OPERACIÓN DE VALVULA TIPO 12 DE (1.96 X 1.66 MTS.) INCLUYE FIRME, ARMADO DE CONCRETO DE 10 CMS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MR=42km/cm2 A 14 DÍAS, ARMADA CON VARILLA DE 1/2" @ 20 CMS., EN AMBOS SENTIDOS, APLANADO INTERIOR, ACABADO PULIDO CON MORTERO C-A 1:3 CIMBRA, DESCIMBRADO, MARCO Y TAPA DE 50 X 50 CMS DE Fo.Fo. EXCAVACIONES Y RELLENOS. (INTERCONEXIONES A REDES DE DISTRIBUCION).</t>
  </si>
  <si>
    <t>RAP-CV-02</t>
  </si>
  <si>
    <t xml:space="preserve">      SUMINISTRO Y COLOCACIÓN DE CONTRAMARCO SENCILLO DE 1.10 MTS CON CANAL DE 4" DE PERALTE. INCLUYE: MANIOBRAS, ACARREOS, MATERIAL, MANO DE OBRA Y HERRAMIENTA.</t>
  </si>
  <si>
    <t>RAP-CV-04</t>
  </si>
  <si>
    <t xml:space="preserve">      CONSTRUCCIÓN DE ATRAQUES DE CONCRETO F´C=200 KG/CM2 T.M.A. 3/4" REV. NORMAL. ELABORADO EN OBRA. INCLUYE: ELABORACION, COLADO Y VIBRADO DE CONCRETO, CIMBRADO Y DESCIMBRADO, MATERIALES, MANO DE OBRA, HERRAMIENTA Y EQUIPO NECESARIO.</t>
  </si>
  <si>
    <t>RAP-CV-05</t>
  </si>
  <si>
    <t xml:space="preserve">      PRUEBA HIDRÁULICA A TUBERÍA Y CONEXIONES DE PVC EN RED DE AGUA POTABLE EXISTENTE</t>
  </si>
  <si>
    <t>LOTE</t>
  </si>
  <si>
    <t>TOTAL DE CAJA DE VALVULAS</t>
  </si>
  <si>
    <t>CAJA DE VALVULAS</t>
  </si>
  <si>
    <t>TOTAL DE RED DE AGUA POTABLE</t>
  </si>
  <si>
    <t>TOTAL DE RED DE ALCANTARILLADO</t>
  </si>
  <si>
    <t>RAL-PRE-01</t>
  </si>
  <si>
    <t xml:space="preserve">      EXCAVACIÓN POR MEDIOS MECÁNICOS, EN ZANJAS, EN TERRENO CON CLASIFICACIÓN II Y PROFUNDIDAD EN PRESENCIA DE AGUA O EN SECO, RETIRO DEL MATERIAL HASTA 4 M DE DISTANCIA HORIZONTAL, EL PRECIO UNITARIO INCLUYE: TRAZO Y NIVELACION, EQUIPO DE BOMBEO PARA ACHIQUE, OBRAS DE PROTECCIÓN DE TALUDES DE ZANJA, TRASPALEO, SEÑALAMIENTO PREVENTIVO, LA MANO DE OBRA PARA EL APOYO EN LAS OPERACIONES MECÁNICAS, AFINE DE TALUDES Y FONDO DE ZANJA, LIMPIEZA, LA MAQUINARIA, HERRAMIENTA Y EL EQUIPO NECESARIOS PARA LA CORRECTA EJECUCIÓN DE LOS TRABAJOS.</t>
  </si>
  <si>
    <t>RAL-PRE-02</t>
  </si>
  <si>
    <t xml:space="preserve">      PLANTILLA COMPACTADA CON EQUIPO MECÁNICO DE 10 CM DE ESPESOR EN ZANJAS, CON MATERIAL SELECCIONADO PRODUCTO DE CORTES LIBRE DE BOLEO MAYOR DE 3". INCLUYE: CRIBADO DEL MATERIAL, ACARREOS DENTRO DE LA OBRA, INCORPORACIÓN DE HUMEDAD, COMPACTACIÓN DEL 95% PROCTOR, MANO DE OBRA, , HERRAMIENTA Y EQUIPO NECESARIO Y TODO LO NECESARIO PARA SU CORRECTA EJECUCION.</t>
  </si>
  <si>
    <t>RAL-PRE-03</t>
  </si>
  <si>
    <t>RAL-PRE-04</t>
  </si>
  <si>
    <t xml:space="preserve">      RELLENO COMPACTADO CON EQUIPO MECÁNICO EN CAPAS DE 20CM EN CEPA, CON MATERIAL SELECCIONADO PRODUCTO DE LA EXCAVACIÓN (CRIBADO POR LA MALLA DE 2 1/2") LIBRE DE BOLEO MAYOR DE 3", COMPACTADO AL 90% DE SU P.V.S.M.</t>
  </si>
  <si>
    <t>RAL-PRE-05</t>
  </si>
  <si>
    <t xml:space="preserve">      ELABORACION DE TAPA PROVISIONAL DE MADERA PARA POZO DE VISITA PARA PERMITIR EL TRANSITO DEL EQUIPO DE CONSTRUCCION. INCL. COLOCACION, MATERIALES, MANO DE OBRA Y HERRAMIENTA.</t>
  </si>
  <si>
    <t>RAL-PRE-06</t>
  </si>
  <si>
    <t xml:space="preserve">      DEMOLICIÓN TOTAL DE POZO DE VISITA. INCLUYE: CARGA Y RETIRO DE ESCOMBRO FUERA DEL LUGAR INDICADO. MANO DE OBRA, Y HERRAMIENTA.</t>
  </si>
  <si>
    <t>RAL-PRE-07</t>
  </si>
  <si>
    <t xml:space="preserve">      CARGA Y RETIRO DE MATERIAL MIXTO, SOBRANTE NO UTILIZABLE M3 PRODUCTO DE LA EXCAVACIÓN FUERA DE LA OBRA HASTA EL BASURERO MUNICIPAL O EL LUGAR INDICADO POR SUPERVISION, INCLUYE: ACARREOS DENTRO DE LA OBRA, MANO DE OBRA.</t>
  </si>
  <si>
    <t>RAL-TUB-01</t>
  </si>
  <si>
    <t xml:space="preserve">      TUBERIA DE PVC SANITARIO CON COPLE INTEGRAL (RD-35) DE 8" DE DIAMETRO. INCLUYE: SUMINISTRO DE TUBO, MATERIAL, MANIOBRAS, EQUIPO PARA TAPONAMIENTO, CONEXION DE TUBO A POZOS DE VISITA, MANO DE OBRA Y HERRAMIENTA, REPARACION PROVISIONAL DE DESCARGAS DOMICILIARIAS, SONDEO PARA LA LOCALIZACION DE TUBERIA Y PRUEBA HIDROSTÁTICA DE ACUERDO A LA NORMA PROY-NOM-001-CONAGUA-2009.</t>
  </si>
  <si>
    <t>RAL-TUB-02</t>
  </si>
  <si>
    <t xml:space="preserve">      CONSTRUCCION DE DESCARGA SANITARIA DE 6" DE DIAMETRO (RD- 35) A COLECTOR DE 8" DE DIAMETRO EN PVC (RD-35) HASTA 6.00M DE LONGITUD . INCLUYE: EXCAVACION, PLANTILLA, SUMINISTRO Y COLOCACION DE TUBERIA, CODO DE 45º x 6" , SILLETA DE PVC DE 8"X6", ACOSTILLADOS, RELLENOS, PRUEBAS DE COMPACTACION, Y TODO LO NECESARIO PARA SU CORRECTA EJECUCIÓN.</t>
  </si>
  <si>
    <t>RAL-TUB-03</t>
  </si>
  <si>
    <t xml:space="preserve">      CONSTRUCCION DE DESCARGA SANITARIA DE 6" DE DIAMETRO (RD- 35) A COLECTOR DE 8" DE DIAMETRO EN PVC (RD-35) DE 6.00 HASTA 12M DE LONGITUD . INCLUYE: EXCAVACION, PLANTILLA, SUMINISTRO Y COLOCACION DE TUBERIA, CODO DE 45º x 6" , SILLETA DE PVC DE 8"X6", ACOSTILLADOS, RELLENOS, PRUEBAS DE COMPACTACION, Y TODO LO NECESARIO PARA SU CORRECTA EJECUCIÓN.</t>
  </si>
  <si>
    <t>RAL-TUB-04</t>
  </si>
  <si>
    <t xml:space="preserve">      SUMINISTRO Y COLOCACIÓN DE SILLETAS DE PVC SANITARIAS DE 8" X 6" DE DIÁMETRO, PARA CONEXIÓN DE DESCARGA DOMICILIARIA A LA RED MUNICIPAL. INCLUYE: ABRAZADERAS GALVANIZADAS DE 8" DE DIÁMETRO, PEGAMENTO, MATERIAL, MANO DE OBRA Y HERRAMIENTA.</t>
  </si>
  <si>
    <t>RAL-TUB-05</t>
  </si>
  <si>
    <t xml:space="preserve">      SUMINISTRO Y COLOCACIÓN DE CODO 45° X 6" DE DIÁMETRO DE PVC SANITARIO PARA DESCARGA DOMICILIARIA. INCLUYE: MANIOBRAS, EMPAQUES, MATERIALES, MANO DE OBRA Y HERRAMIENTA.</t>
  </si>
  <si>
    <t>REGISTRO SANITARIO</t>
  </si>
  <si>
    <t>TOTAL DE REGISTRO SANITARIO</t>
  </si>
  <si>
    <t>RAL-REG-01</t>
  </si>
  <si>
    <t xml:space="preserve">      CONSTRUCCION DE REGISTRO SANITARIO DE 40x60 CMS. Y 0.90 HASTA 1.20 MTS DE PROFUNDIDAD MEDIDA INTERIOR. A BASE DE BLOCK HUECO DE 15x20x40 CMS. JUNTEADO Y APLANADO CON MORTERO DE CEMENTO-ARENA EN PROPORCION 1:3, ACABADO PULIDO INTERIOR. CON MEDIA CAÑA DE CONCRETO, TAPA DE CONCRETO F'c=150 kg/cm2. T.M.A. 19 MM (3/4") REV. NORMAL. ARMADO CON VARILLA CORRUGADA DEL No.3 @ 10 CMS. AMBOS SENTIDOS SOLDADAS, MARCO A BASE DE ANGULO DE FIERRO DE 2" x 2" x 1/4" Y CONTRAMARCO CON ANGULO DE FIERRO DE 2 1/4" x 2 1/4" x 1/4" DE ESPESOR. INCLUYE: DEMOLICIONES DE REGISTRO EXISTENTE DE SER NECESARIO, CARGA Y RETIRO DE MATERIAL NO UTILIZABLE FUERA DE LA OBRA, HASTA EL LUGAR INDICADO POR SUPERVISION, EXCAVACION Y RELLENO COMPACTADO AL 85% EN CAPAS DE 20 CMS., MATERIALES, MANO DE OBRA Y HERRAMIENTA.</t>
  </si>
  <si>
    <t>RAL-REG-02</t>
  </si>
  <si>
    <t xml:space="preserve">      CONSTRUCCION DE REGISTRO SANITARIO DE 40x60 CMS. Y 1.20 HASTA 1.80 MTS DE PROFUNDIDAD MEDIDA INTERIOR. A BASE DE BLOCK HUECO DE 15x20x40 CMS. JUNTEADO Y APLANADO CON MORTERO DE CEMENTO-ARENA EN PROPORCION 1:3, ACABADO PULIDO INTERIOR. CON MEDIA CAÑA DE CONCRETO, TAPA DE CONCRETO F'c=150 kg/cm2. T.M.A. 19 MM (3/4") REV. NORMAL. ARMADO CON VARILLA CORRUGADA DEL No.3 @ 10 CMS. AMBOS SENTIDOS SOLDADAS, MARCO A BASE DE ANGULO DE FIERRO DE 2" x 2" x 1/4" Y CONTRAMARCO CON ANGULO DE FIERRO DE 2 1/4" x 2 1/4" x 1/4" DE ESPESOR. INCLUYE: DEMOLICIONES DE REGISTRO EXISTENTE DE SER NECESARIO, CARGA Y RETIRO DE MATERIAL NO UTILIZABLE FUERA DE LA OBRA, HASTA EL LUGAR INDICADO POR SUPERVISION, EXCAVACION Y RELLENO COMPACTADO AL 85% EN CAPAS DE 20 CMS., MATERIALES, MANO DE OBRA Y HERRAMIENTA.</t>
  </si>
  <si>
    <t>POZOS DE VISITA</t>
  </si>
  <si>
    <t>TOTAL DE POZOS DE VISITA</t>
  </si>
  <si>
    <t>RAL-POZ-01</t>
  </si>
  <si>
    <t xml:space="preserve">      CONSTRUCCIÓN DE POZO VISITA TIPO COMÚN DE 0.90 HASTA 1.50  MTS. DE PROFUNDIDAD INTERIOR, INCLUYE: EXCAVACIÓN, RELLENO COMPACTADO AL 95% EN CAPAS DE 20 CMS, PLANTILLA DE CONCRETO F'C=150 KG/CM2 DE 8 CMS. DE ESPESOR, MURO DE CUÑA JUNTEADO CON MORTERO CEMENTO-ARENA 1:3, APLANADO INTERIOR PULIDO, MATERIALES, MANO DE OBRA Y HERRAMIENTA.</t>
  </si>
  <si>
    <t>RAL-POZ-02</t>
  </si>
  <si>
    <t xml:space="preserve">      CONSTRUCCIÓN DE POZO VISITA TIPO COMÚN DE 1.50 HASTA 1.8  MTS. DE PROFUNDIDAD INTERIOR, INCLUYE: EXCAVACIÓN, RELLENO COMPACTADO AL 95% EN CAPAS DE 20 CMS, PLANTILLA DE CONCRETO F'C=150 KG/CM2 DE 8 CMS. DE ESPESOR, MURO DE CUÑA JUNTEADO CON MORTERO CEMENTO-ARENA 1:3, APLANADO INTERIOR PULIDO, MATERIALES, MANO DE OBRA Y HERRAMIENTA.</t>
  </si>
  <si>
    <t>RAL-POZ-03</t>
  </si>
  <si>
    <t xml:space="preserve">      SUMINISTRO E INSTALACIÓN DE CAÍDA ADOSADA EN POZO DE  VISITA CON TUBERÍA SANITARIA RD-35 DE 8", INCLUYE: TUBERiA DE PVC SANITARIA RD-35 DE 8"', TEE DE PVC SANITARIA RD-35 DE 8", CODO DE PVC SANITARIO RD-35 DE 90ºx8", MANIOBRAS, INSTALACION, LIMPIEZA, MANO DE OBRA Y HERRAMIENTA</t>
  </si>
  <si>
    <t>RAL-POZ-04</t>
  </si>
  <si>
    <t xml:space="preserve">      SUMINISTRO Y COLOCACIÓN DE BROCAL DE Fo.Fo. CIEGO TIPO MEDIANO PARA POZO DE VISITA, INCLUYE: LOSA DE 1.20x1.20 MTS. CON CONCRETO F'C= 200 KG/CM2 DE 10 CMS. DE ESPESOR. ACABADO EXTERIOR RAYADO CON BROCHA DE PELO, ARMADA CON VARILLA CORRUGADA DEL No.3 @ 10 CMS.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t>
  </si>
  <si>
    <t>RAL-POZ-05</t>
  </si>
  <si>
    <t xml:space="preserve">      INTERCONEXIÓN DE DRENAJE A RED EXISTENTE. INCLUYE: MATERIAL, MANO DE OBRA Y SUMINISTRO E INSTALACIÓN DE TUBO.</t>
  </si>
  <si>
    <t>RAL-POZ-06</t>
  </si>
  <si>
    <t xml:space="preserve">      PRUEBA HIDRÁULICA A TUBERÍA Y CONEXIONES DE PVC EN RED DE ALCANTARILLADO EXISTENTE</t>
  </si>
  <si>
    <t>TOTAL DE ALUMBRADO PÚBLICO</t>
  </si>
  <si>
    <t>ALP-PRE-01</t>
  </si>
  <si>
    <t xml:space="preserve">      EXCAVACIÓN A MANO DE MATERIAL TIPO II, INCLUYE AFINE DE FONDO Y TALUD, LOCALIZACION DE DUCTO DE PVC EXISTENTE, CORTE, RETIRO DEL MATIRAL SOBRANTE Y EL SEÑALAMIENTO PARA PROTECCIÓN DE OBRA NECESARIOS .</t>
  </si>
  <si>
    <t>ALP-PRE-02</t>
  </si>
  <si>
    <t xml:space="preserve">      RELLENO Y COMPACTADO CON MATERIAL PRODUCTO DE LA EXCAVACIÓN, INCLUYE INCORPORACIÓN DE HUMEDAD, TENDIDO Y COMPACTADO POR MEDIOS MECANICOS Y EL SEÑALAMIENTO PARA PROTECCIÓN DE OBRA NECESARIOS.</t>
  </si>
  <si>
    <t>ALP-ALB-01</t>
  </si>
  <si>
    <t xml:space="preserve">      SUMINISTRO Y COLOCACION DE BASE DE CONCRETO DE 40 X 40 SUPERIOR, 80X80 EN BASE  Y 120 CM DE ALTURA , FC-200 KG/CM2, CON ANCLA ARMADA GALVANIZADA CON REDONDO DE 3/4" A36 ARMADO DE 4 BASTONES DE 75CM, INCLUYE CIMBRA, SUMINISTRO Y FABRICACIÓN DE CONCRETO, COLADO, VIBRADO Y DESCIMBRADO, LIMPIEZA DEL ÁREA DE TRABAJO Y LO NECESARIO.</t>
  </si>
  <si>
    <t>ALP-ALB-02</t>
  </si>
  <si>
    <t xml:space="preserve">      SUMINISTRO Y COLOCACION DE REGISTRO PREFABRICADO DE CONCRETO ARMADO DE  33X33X40 CMS. CON MARCO Y TAPA DE ÁNGULO GALVANIDO DE 1 1/2"X6MM, INCLUYE ACARREO, FABRICACIÓN, MATERIALES, EXCAVACIÓN, COLOCACIÓN, NIVELACIÓN, LIMPIEZA DEL ÁREA DE TRABAJO.</t>
  </si>
  <si>
    <t>ALP-ALB-03</t>
  </si>
  <si>
    <t xml:space="preserve">      MURETE DE MEDICIÓN A BASE DE BLOCK Y CONCRETO ARMADO, DE 1X2X.60 MTS., ACABADO APLANADO RUSTICO Y PINTURA VINILICA COLOR BLANCO, CON PUERTA METÁLICA CON CERROJO, INCLUYE SUMINISTRO Y ACARREO DE MATERIALES, PREPARACIÓN, RELLENO Y COMPACTADO EN ÁREA DE CIMENTACIÓN, FABRICACIÓN DE MORTERO Y CONCRETO, CIMBRADO, COLADO Y DESCIMBRADO, LIMPIEZA DEL ÁREA DE TRABAJO Y SEÑALAMIENTO PARA PROTECCIÓN DE OBRA NECESARIA.</t>
  </si>
  <si>
    <t>ALBAÑILERÍA</t>
  </si>
  <si>
    <t>TOTAL DE ALBAÑILERÍA</t>
  </si>
  <si>
    <t>ALP-IEL-01</t>
  </si>
  <si>
    <t xml:space="preserve">      SUMINISTRO Y COLOCACIÓN DE POSTE GALVANIZADO CÓNICO CIRCULAR DE 9 M DE ALTURA, CON UNA PERCHA, DE LAMINA GALVANIZADA CAL. 12 SAE 1008, PLACA BASE DE 1/8" DE 279MMX 279MM, BASE DE CAÑA DE 150MM Y PUNTA DE CAÑA 73MM, INCLUYE TORNILLERÍA, MANIOBRA DE IZADO, FLETE, ACABADO DE PINTURA ESMALTE EN COLOR QUE INDIQUE LA SUPERVISIÓN.</t>
  </si>
  <si>
    <t>ALP-IEL-02</t>
  </si>
  <si>
    <t xml:space="preserve">      SUMINISTRO Y COLOCACIÓN DE BRAZO GALVANIZADO DE TUBO METÁLICO 1.80M DE  LONGITUD, 2" DE DIÁMETRO , INCLUYE TORNILLERÍA, MANIOBRA DE IZADO, FLETE, PRIMARIO ANTICORROSIVO, ACABADO PINTURA ESMALTE DEL COLOR QUE INDIQUE SUPERVISIÓN.</t>
  </si>
  <si>
    <t>ALP-IEL-03</t>
  </si>
  <si>
    <t xml:space="preserve">      SUMINISTRO Y COLOCACIÓN LUMINARIA MARCA LUMINARIO MARCA PHILIPS USO INTEMPERIE MODELO ROAD FOCUS RFM, FABRICADA EN FUNDICIÓN DE ALUMINIO INYECTADA A PRESIÓN PINTADA CON PINTURA POLIÉSTER APLICADA MEDIANTE PROCESO ELECTROESTÁTICO COLOR GRIS, MÁXIMA DISIPACIÓN DE CALOR ALETAS DISCIPADORAS PARA OPTIMIZAR SU VIDA ÚTIL, EQUIPADA CON DRIVER QUE OPERA DE 120 A 277 VOLTS A 700 MA, CON UN CONSUMO MÁXIMO DE 100 WATTS Y 32 LEDS EFICIENCIA LUMÍNICA DE 8,170 LÚMENES A 4000 K. DIMEABLE DE 0 A 10 V. (PREPARADO PARA TELEGESTION) INCLUYE SUPRESOR INTERNO SOBRE VOLTAJES DE 2.5KV., CON SISTEMA ÓPTICO COMPUESTO POR PRISMAS PATENTADO EN CONJUNTO CAPAZ DE GENERAR CURVA II MEDIA CUTOFF. EL LUMINARIO CUMPLE IK09 CONTRA IMPACTOS. RANGO DE OPERACIÓN DE TEMPERATURA DE - 40°C A 40°C. VIDA ÚTIL DE 100,000 HORAS EQUIPADA CON SISTEMA DE PROTECCIÓN CONTRA DESCARGAS PARA 10KV / 10KA CLASE ""C"" INCLUYE BASE PARA FOTOCONTROL DE 5 PINES ( PREPARADA PARA TELEGESTION) INCLUYE TAPA CIERRA CIRCUITOS (PH9) NIVEL DE PROTECCIÓN IP EN SISTEMA ELÉCTRICO IP64 NIVEL DE PROTECCIÓN IP EN SISTEMA ÓPTICO IP66 RFM-100W32LED4K-G2-R2M-UNV-DMG-[MX-001]-RCD-GY3, ARMADO Y CIERRE DE INSTALACIONES, MANIOBRA DE IZADO, FLETES Y TODO LO NECESARIO PARA SU CORRECTA INSTALACION.</t>
  </si>
  <si>
    <t>ALP-IEL-04</t>
  </si>
  <si>
    <t xml:space="preserve">      SUMINISTRO Y COLOCACIÓN DE SISTEMAS DE MEDICIÓN 220V, 100AMPS. 2 FASES, 3  HILOS, INCLUYE CABLEADO,MEDICION MONOFASICA 110/220V DE 100 AMPERES, TUBO DE RETENIDA, HUB, MUFA, SISTEMA DE TIERRAS,INTERRUPTOR TERMOMAGNETICO DE 2X20AMP Y CONEXION.</t>
  </si>
  <si>
    <t>ALP-IEL-05</t>
  </si>
  <si>
    <t xml:space="preserve">      SUMINISTRO Y COLOCACIÓN DE SISTEMA DE CONTROL DE ALUMBRADO AUTOMÁTICO, 2 FASES,  40 AMP. OPERADO CON FOTOCELDA, PROTECCIÓN NR3, INCLUYE INSTALACION DE CONTACTORES, INTERRUPTORES Y CONEXIONES.</t>
  </si>
  <si>
    <t>ALP-IEL-06</t>
  </si>
  <si>
    <t xml:space="preserve">      SUMINISTRO Y COLOCACIÓN DE CABLE DE ALUMINIO TRIPLEX CALIBRE 4, INCLUYE CONEXIÓN Y DESPERDICIO.</t>
  </si>
  <si>
    <t>ALP-IEL-07</t>
  </si>
  <si>
    <t xml:space="preserve">      SUMINISTRO Y COLOCACION TUBO CONDUIT DE PVC DE 1 1/2 " CEDULA 40, INCLUYE: EXCAVACIÓN DE ZANJA DE 20 CM DE ANCHO POR 40 CM DE PROFUNDIDAD POR MEDIOS MANUALES EN TERRENO TIPO A, CAMA DE ARENA DE 5 CM, TENDIDO DE TUBERIA, RELLENO Y COMPACTADO CON MATERIAL DE EXCAVACION, PEGAMENTO, RAFIA, MANO DE OBRA, HERRAMIENTA Y EQUIPO.</t>
  </si>
  <si>
    <t>ALP-IEL-08</t>
  </si>
  <si>
    <t xml:space="preserve">      TRAMITE ANTE CFE PARA LA CONEXIÓN DEL SUMINISTRO DE ENERGIA ELECTRICA, INCLUYE TRAMITE VISITAS A CFE Y LLENADO DE SOLICITUDES ESPECIALES, PAGO DE DEPOSITO EN GARANTIA, GESTIONES Y TODO LO NECESARIO PARA LA CONEXIÓN DEL SERVICIO.</t>
  </si>
  <si>
    <t>TRAMITE</t>
  </si>
  <si>
    <t>ALP-IEL-09</t>
  </si>
  <si>
    <t xml:space="preserve">      TRAMITE ANTE UNIDAD DE VERIFICACION PARA LA REVISION DEL ALUMBRADO, INCLUYE PAGO TRAMITE DE VISITAS A VERIFICADOR, TRAMITES, Y TODO LO NECESARIO PARA LA OBTENCION DE LA CARTA DE VERIFICACION DE LAS INSTALACIONES.</t>
  </si>
  <si>
    <t>ALP-IEL-10</t>
  </si>
  <si>
    <t xml:space="preserve">      SUMINISTRO Y COLOCACION DE CONTECTORES BIPARTIDOS PARA LAS CONEXIONES DE COBRE- ALUMINIO, QUE INCLUYE CONEXIÓN POR MEDIO DE PONCHADORA, CIERRE DE CONEXIÓN ENCINTADO VULCANIZABLE, MANO DE OBRA Y TODO LO NECESARIO PARA SU CORRECTA EJECUCION.</t>
  </si>
  <si>
    <t>ALP-IEL-11</t>
  </si>
  <si>
    <t xml:space="preserve">      SUMINISTRO Y COLOCACION DE ZAPATA PONCHABLE PARA ATERRIZAR POSTES METALICOS DE ALUMBRADO SEGÚN NORMA OFICIAL MEXICANA SEDE 001 QUE INCLUYE PERFORACION EN POSTE, ZAPATA DE ATERRIZADO, MANO DE OBRA Y TODO LO NECESARIO PARA SU CORRECTA EJECUCION.</t>
  </si>
  <si>
    <t>ALP-IEL-12</t>
  </si>
  <si>
    <t xml:space="preserve">      SUMINISTRO Y COLOCACION DE SISTEMA DE TIERRA AL INICIO Y AL FINAL DE CADA CIRCUITO DE ALUMBRADO SEGÚN NORMA OFICIAL MEXICANA SEDE 001 QUE INCLUYE VARILLA DE TIERRA DE 3MTS, SOLDADURA, MANO DE OBRA Y TODO LO NECESARIO PARA SU CORRECTA EJECUCION.</t>
  </si>
  <si>
    <t>DESAGUE PLUVIAL</t>
  </si>
  <si>
    <t>TOTAL DE DESAGUE PLUVIAL</t>
  </si>
  <si>
    <t>DPL-PRE-01</t>
  </si>
  <si>
    <t>DPL-PRE-02</t>
  </si>
  <si>
    <t xml:space="preserve">      PLANTILLA COMPACTADA AL 90% DE SU P.V.S.M CON EQUIPO MECÁNICO DE 10 CM DE ESPESOR EN ZANJAS, CON MATERIAL SELECCIONADO PRODUCTO DE CORTES LIBRE DE BOLEO MAYOR DE 3". INCLUYE: CRIBADO DEL MATERIAL, ACARREOS DENTRO DE LA OBRA, INCORPORACIÓN DE HUMEDAD, COMPACTACIÓN DEL 85% PROCTOR, MANO DE OBRA, , HERRAMIENTA Y EQUIPO NECESARIO Y TODO LO NECESARIO PARA SU CORRECTA EJECUCION.</t>
  </si>
  <si>
    <t>DPL-PRE-03</t>
  </si>
  <si>
    <t>DPL-PRE-04</t>
  </si>
  <si>
    <t xml:space="preserve">      RELLENO COMPACTADO CON EQUIPO MECÁNICO EN CAPAS DE 20CM EN CEPA, CON MATERIAL SELECCIONADO PRODUCTO DE LA EXCAVACIÓN (CRIBADO POR LA MALLA DE 2 1/2") LIBRE DE BOLEO MAYOR DE 3", COMPACTADO AL 90% DE SU P.V.S.M. INCLUYE: CRIBADO DEL MATERIAL, ACARREOS DENTRO DE LA OBRA, MANO DE OBRA, HERRAMIENTA Y EQUIPO NECESARIO.</t>
  </si>
  <si>
    <t>DPL-PRE-05</t>
  </si>
  <si>
    <t xml:space="preserve">      CARGA Y RETIRO DE MATERIAL MIXTO, SOBRANTE NO UTILIZABLE PRODUCTO DE LA EXCAVACIÓN FUERA DE LA OBRA HASTA EL BASURERO MUNICIPAL O EL LUGAR INDICADO POR SUPERVISION, INCLUYE: ACARREOS DENTRO DE LA OBRA, MANO DE OBRA.</t>
  </si>
  <si>
    <t>DPL-TUB-01</t>
  </si>
  <si>
    <t xml:space="preserve">    TUBO ADS CORRUGADO PEAD DOBLE PARED, DE 15"(38cm). INCLUYE: SUMINISTRO DE TUBO, MATERIAL, MANIOBRAS, EQUIPO PARA TAPONAMIENTO, CONEXION DE TUBO A POZOS DE VISITA, MANO DE OBRA Y HERRAMIENTA, REPARACION PROVISIONAL DE DESCARGAS DOMICILIARIAS, SONDEO PARA LA LOCALIZACION DE TUBERIA.</t>
  </si>
  <si>
    <t>CAJA RECEPTORA</t>
  </si>
  <si>
    <t>TOTAL DE CAJA RECEPTORA</t>
  </si>
  <si>
    <t>DPL-CR-01</t>
  </si>
  <si>
    <t xml:space="preserve">       CAJA RECEPTORA DE AGUA PLUVIAL DE SECCION 2.00 M X 1.00 M X 1.50 DE PROFUNDIDAD Y MURO DE 20.00 CM DE ESPESOR ARMADO CON VARILLA DE 1/2" @ 20 CM EN AMBOS SENTIDOS Y LOSA DE 20.00 CM DE ESPESOR ARMADO CON VARILLA DE 1/2" @ 20 CM. INCLUYE: MARCO (A BASE DE PERFIL LI 4"X 1/2", CEJA INT DE APOYO 8 CM, ALTURA 11 CM) Y TAPA (50X50CM, DOBLE BISAGRA 8CM X 8CM, ALTURA 8 CM). MUROS DE CONCRETO F'C= 250 KG/CM2, ARMADO CON DOBLE PARRILA DE VARILLA 1/2" DE DIAM. CON ESPESORES DE 20 CMS. DE SECCION EN LOSA DE 1.00 X 2.00 MTS Y EN MUROS CON ALTURA DE 0.80 CON ESPESORES DE 0.20 CMS CON UNA LONG. DE 9.20 MTS. NCLUYE: CIMBRADO, COLADO, DESCIMBRADO Y TODO LO NECESARIO PARA SU CONSTRUCCION.</t>
  </si>
  <si>
    <t>DPL-CR-02</t>
  </si>
  <si>
    <t xml:space="preserve">       CAJA RECEPTORA DE AGUA PLUVIAL DE SECCION 2.00 M X 1.00 M X 0.55 DE PROFUNDIDAD Y MURO DE 20.00 CM DE ESPESOR ARMADO CON VARILLA DE 1/2" @ 20 CM EN AMBOS SENTIDOS Y LOSA DE 20.00 CM DE ESPESOR ARMADO CON VARILLA DE 1/2" @ 20 CM. INCLUYE: MARCO (A BASE DE PERFIL LI 4"X 1/2", CEJA INT DE APOYO 8 CM, ALTURA 11 CM) Y TAPA (50X50CM, DOBLE BISAGRA 8CM X 8CM, ALTURA 8 CM). MUROS DE CONCRETO F'C= 250 KG/CM2, ARMADO CON DOBLE PARRILA DE VARILLA 1/2" DE DIAM. CON ESPESORES DE 20 CMS. DE SECCION EN LOSA DE 1.00 X 2.00 MTS Y EN MUROS CON ALTURA DE 0.80 CON ESPESORES DE 0.20 CMS CON UNA LONG. DE 9.20 MTS. NCLUYE: CIMBRADO, COLADO, DESCIMBRADO Y TODO LO NECESARIO PARA SU CONSTRUCCION.</t>
  </si>
  <si>
    <t>DPL-CR-03</t>
  </si>
  <si>
    <t xml:space="preserve">      REJILLA TRANSVERSAL DE ACERO DE 0.75X2.20 X 1.10 MTS. INTERIOR A BASE DE SOLERA DE 3"X1/2" A CADA 3 CMS., ANGULO DE 3"X3"X1/2" A CADA 50 CMS., MARCO Y CONTRAMARCO DE ANGULO DE 4"X4"X1/2" Y VIGAS "IR" 6"X12LB A CAD 1.00 MTS., INCLUYE: FABRICACION, SOLDADURA, PINTURA Y COLOCACION. NCLUYE: SUMINISTRO Y COLOCACIÓN Y TODO LO NECESARIO PARA SU CONSTRUCCIÓN.</t>
  </si>
  <si>
    <t>VEGETACIÓN</t>
  </si>
  <si>
    <t>TOTAL DE VEGETACIÓN</t>
  </si>
  <si>
    <t>ÁREA VERDE</t>
  </si>
  <si>
    <t>TOTAL DE ÁREA VERDE</t>
  </si>
  <si>
    <t>VEG-AV-1</t>
  </si>
  <si>
    <t xml:space="preserve">      DESPALME DE CAPA VEGETAL CON ESPESOR DE 10CM, POR MEDIOS MECÁNICOS. INCLUYE: AFLOJE DE TERRENO, HUMEDECIDO, TENDIDO, ACARREOS, FLETES, MATERIALES, MANO DE OBRA Y TODO LO NECESARIO PARA SU CORRECTA EJECUCIÓN.</t>
  </si>
  <si>
    <t>VEG-AV-2</t>
  </si>
  <si>
    <t xml:space="preserve">      SUMINISTRO Y SEMBRADO DE ARBOL NEEM DE 2.00 A 3.00 M DE ALTURA DE TALLO. INCLUYE: EXCAVACION A MAQUINARIA, COLOCACIÓN, MANO DE OBRA, HERRAMIENTA Y EQUIPO Y TODO LO NECESARIO PARA SU CORRECTA EJECUCIÓN.</t>
  </si>
  <si>
    <t>VEG-AV-3</t>
  </si>
  <si>
    <t xml:space="preserve">      Suministro y colocación de material a base de gravILLA para relleno, compactado con pisón y agua en capas 15 cm. incluye: acarreo dentro de la obra medido compactado.</t>
  </si>
  <si>
    <t>VEG-AV-4</t>
  </si>
  <si>
    <t xml:space="preserve">      SUMINISTRO E INSTALACION DE TUBERIA PVC DE 3/4", INCLUYE: TEES, COPLES, CODOS, SUMINISTRO DE MATERIALES NECESARIOS, DESPERDICIOS, CONSUMIBLES, HERRAMIENTA, EQUIPO Y MANO DE OBRA.</t>
  </si>
  <si>
    <t>INSTALACIÓN ELÉCTRICA</t>
  </si>
  <si>
    <t>TOTAL DE INSTALACIÓN ELÉCTRICA</t>
  </si>
  <si>
    <t>PRECIO UNITARIO CON LETRA</t>
  </si>
  <si>
    <t>FIDEICOMISO DE OBRAS DE INFRAESTRUCTURA SOCIAL DE LOS CABOS</t>
  </si>
  <si>
    <t>CATALOGO DE CONCEPTOS</t>
  </si>
  <si>
    <t>OBRA: PAVIMENTACION DE LA CALLE GALLO ENTRE PASEO LOS CANGREJOS Y TIBURON Y CALLE BALLENA ENTRE TIBURON Y PEZ GALLO EN CABO SAN LUCAS, MUNICIPIO DE LOS CABOS, BAJA CALIFORNIA SUR.</t>
  </si>
  <si>
    <t>LICITACION No. LPO-000000007-065-2024
CONCURSO No.</t>
  </si>
  <si>
    <t>CATALOGO DE CONCEPTOS Y CANTIDADES</t>
  </si>
  <si>
    <t xml:space="preserve">         SECRETARÍA DE PLANEACIÓN URBANA INFRAESTRUCTURA, MOVILIDAD, 
    MEDIO AMBIENTE Y RECURSOS NATURALES</t>
  </si>
  <si>
    <t>RESUMEN CATALOGO DE CONCEPTOS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</si>
</sst>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 ##0.00"/>
    <numFmt numFmtId="165" formatCode="_(&quot;$&quot;* #,##0.00_);_(&quot;$&quot;* \(#,##0.00\);_(&quot;$&quot;* &quot;-&quot;??_);_(@_)"/>
    <numFmt numFmtId="166" formatCode="_-[$$-80A]* #,##0.00_-;\-[$$-80A]* #,##0.00_-;_-[$$-80A]* &quot;-&quot;??_-;_-@_-"/>
  </numFmts>
  <fonts count="21">
    <font>
      <sz val="10"/>
      <name val="Arial"/>
    </font>
    <font>
      <sz val="10"/>
      <name val="Arial"/>
      <family val="2"/>
    </font>
    <font>
      <b/>
      <sz val="20"/>
      <name val="Arial"/>
      <family val="2"/>
    </font>
    <font>
      <sz val="14"/>
      <name val="Arial"/>
      <family val="2"/>
    </font>
    <font>
      <sz val="10"/>
      <name val="Arial"/>
      <family val="2"/>
    </font>
    <font>
      <b/>
      <sz val="10"/>
      <name val="Arial"/>
      <family val="2"/>
    </font>
    <font>
      <b/>
      <sz val="16"/>
      <name val="Arial"/>
      <family val="2"/>
    </font>
    <font>
      <b/>
      <sz val="8"/>
      <name val="Arial"/>
      <family val="2"/>
    </font>
    <font>
      <b/>
      <sz val="16"/>
      <name val="Calibri"/>
      <family val="2"/>
      <scheme val="minor"/>
    </font>
    <font>
      <b/>
      <sz val="14"/>
      <name val="Calibri"/>
      <family val="2"/>
      <scheme val="minor"/>
    </font>
    <font>
      <sz val="11"/>
      <name val="Arial"/>
      <family val="2"/>
    </font>
    <font>
      <b/>
      <sz val="10"/>
      <color theme="0"/>
      <name val="Swis721 Ex BT"/>
      <family val="2"/>
    </font>
    <font>
      <b/>
      <sz val="12"/>
      <color theme="0"/>
      <name val="Swis721 Ex BT"/>
      <family val="2"/>
    </font>
    <font>
      <b/>
      <sz val="12"/>
      <name val="Calibri"/>
      <family val="2"/>
      <scheme val="minor"/>
    </font>
    <font>
      <b/>
      <sz val="17"/>
      <color rgb="FFC00000"/>
      <name val="Calibri"/>
      <family val="2"/>
      <scheme val="minor"/>
    </font>
    <font>
      <b/>
      <sz val="14"/>
      <name val="Arial"/>
      <family val="2"/>
    </font>
    <font>
      <sz val="8"/>
      <name val="Arial"/>
      <family val="2"/>
    </font>
    <font>
      <b/>
      <sz val="12"/>
      <name val="Arial"/>
      <family val="2"/>
    </font>
    <font>
      <b/>
      <sz val="14"/>
      <color theme="0"/>
      <name val="Swis721 Ex BT"/>
      <family val="2"/>
    </font>
    <font>
      <sz val="9"/>
      <name val="Arial"/>
      <family val="2"/>
    </font>
    <font>
      <b/>
      <sz val="12"/>
      <color rgb="FFC00000"/>
      <name val="Calibri"/>
      <family val="2"/>
      <scheme val="minor"/>
    </font>
  </fonts>
  <fills count="13">
    <fill>
      <patternFill patternType="none"/>
    </fill>
    <fill>
      <patternFill patternType="gray125"/>
    </fill>
    <fill>
      <patternFill patternType="solid">
        <fgColor rgb="FFA20033"/>
        <bgColor indexed="64"/>
      </patternFill>
    </fill>
    <fill>
      <patternFill patternType="solid">
        <fgColor theme="0"/>
        <bgColor indexed="64"/>
      </patternFill>
    </fill>
    <fill>
      <patternFill patternType="solid">
        <fgColor theme="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C00000"/>
        <bgColor indexed="64"/>
      </patternFill>
    </fill>
    <fill>
      <patternFill patternType="solid">
        <fgColor rgb="FF2958DB"/>
        <bgColor indexed="64"/>
      </patternFill>
    </fill>
    <fill>
      <patternFill patternType="solid">
        <fgColor rgb="FF627D47"/>
        <bgColor indexed="64"/>
      </patternFill>
    </fill>
  </fills>
  <borders count="2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bottom style="hair">
        <color indexed="64"/>
      </bottom>
      <diagonal/>
    </border>
  </borders>
  <cellStyleXfs count="4">
    <xf numFmtId="0" fontId="0" fillId="0" borderId="0"/>
    <xf numFmtId="165" fontId="4" fillId="0" borderId="0" applyFont="0" applyFill="0" applyBorder="0" applyAlignment="0" applyProtection="0"/>
    <xf numFmtId="0" fontId="4" fillId="0" borderId="0"/>
    <xf numFmtId="165" fontId="4" fillId="0" borderId="0" applyFont="0" applyFill="0" applyBorder="0" applyAlignment="0" applyProtection="0"/>
  </cellStyleXfs>
  <cellXfs count="143">
    <xf numFmtId="0" fontId="0" fillId="0" borderId="0" xfId="0"/>
    <xf numFmtId="0" fontId="3" fillId="0" borderId="0" xfId="0" applyFont="1" applyAlignment="1">
      <alignment vertical="center"/>
    </xf>
    <xf numFmtId="0" fontId="0" fillId="0" borderId="0" xfId="0" applyAlignment="1">
      <alignment vertical="center"/>
    </xf>
    <xf numFmtId="0" fontId="0" fillId="3" borderId="0" xfId="0" applyFill="1" applyAlignment="1">
      <alignment vertical="center"/>
    </xf>
    <xf numFmtId="164" fontId="9" fillId="3" borderId="13" xfId="0" applyNumberFormat="1" applyFont="1" applyFill="1" applyBorder="1" applyAlignment="1">
      <alignment horizontal="center" vertical="top"/>
    </xf>
    <xf numFmtId="4" fontId="9" fillId="3" borderId="13" xfId="0" applyNumberFormat="1" applyFont="1" applyFill="1" applyBorder="1" applyAlignment="1">
      <alignment horizontal="center" vertical="top"/>
    </xf>
    <xf numFmtId="44" fontId="9" fillId="3" borderId="13" xfId="0" applyNumberFormat="1" applyFont="1" applyFill="1" applyBorder="1" applyAlignment="1">
      <alignment horizontal="center" vertical="top"/>
    </xf>
    <xf numFmtId="4" fontId="0" fillId="0" borderId="0" xfId="0" applyNumberFormat="1" applyAlignment="1">
      <alignment vertical="center"/>
    </xf>
    <xf numFmtId="0" fontId="11" fillId="2" borderId="2" xfId="0" applyFont="1" applyFill="1" applyBorder="1" applyAlignment="1">
      <alignment vertical="top" wrapText="1"/>
    </xf>
    <xf numFmtId="0" fontId="12" fillId="2" borderId="14" xfId="0" applyFont="1" applyFill="1" applyBorder="1" applyAlignment="1">
      <alignment horizontal="right" vertical="top"/>
    </xf>
    <xf numFmtId="44" fontId="9" fillId="4" borderId="12" xfId="0" applyNumberFormat="1" applyFont="1" applyFill="1" applyBorder="1" applyAlignment="1">
      <alignment vertical="top"/>
    </xf>
    <xf numFmtId="44" fontId="14" fillId="3" borderId="12" xfId="1" applyNumberFormat="1" applyFont="1" applyFill="1" applyBorder="1" applyAlignment="1">
      <alignment horizontal="right" vertical="top" wrapText="1"/>
    </xf>
    <xf numFmtId="44" fontId="0" fillId="0" borderId="0" xfId="0" applyNumberFormat="1" applyAlignment="1">
      <alignment vertical="center"/>
    </xf>
    <xf numFmtId="0" fontId="4" fillId="0" borderId="12" xfId="0" applyFont="1" applyBorder="1" applyAlignment="1">
      <alignment horizontal="center" vertical="center"/>
    </xf>
    <xf numFmtId="0" fontId="4" fillId="0" borderId="12" xfId="2" applyBorder="1" applyAlignment="1">
      <alignment horizontal="justify" vertical="center" wrapText="1"/>
    </xf>
    <xf numFmtId="0" fontId="4" fillId="0" borderId="12" xfId="0" applyFont="1" applyBorder="1" applyAlignment="1">
      <alignment horizontal="center" vertical="center" wrapText="1"/>
    </xf>
    <xf numFmtId="44" fontId="4" fillId="0" borderId="12" xfId="0" applyNumberFormat="1" applyFont="1" applyBorder="1" applyAlignment="1">
      <alignment horizontal="center" vertical="center" wrapText="1"/>
    </xf>
    <xf numFmtId="0" fontId="15" fillId="5" borderId="19" xfId="0" applyFont="1" applyFill="1" applyBorder="1" applyAlignment="1">
      <alignment horizontal="center" vertical="center"/>
    </xf>
    <xf numFmtId="0" fontId="7" fillId="5" borderId="13" xfId="0" applyFont="1" applyFill="1" applyBorder="1" applyAlignment="1">
      <alignment horizontal="centerContinuous"/>
    </xf>
    <xf numFmtId="4" fontId="7" fillId="5" borderId="13" xfId="0" applyNumberFormat="1" applyFont="1" applyFill="1" applyBorder="1" applyAlignment="1">
      <alignment horizontal="centerContinuous"/>
    </xf>
    <xf numFmtId="44" fontId="7" fillId="5" borderId="13" xfId="0" applyNumberFormat="1" applyFont="1" applyFill="1" applyBorder="1" applyAlignment="1">
      <alignment horizontal="centerContinuous"/>
    </xf>
    <xf numFmtId="44" fontId="7" fillId="5" borderId="20" xfId="0" applyNumberFormat="1" applyFont="1" applyFill="1" applyBorder="1" applyAlignment="1">
      <alignment horizontal="center" vertical="center"/>
    </xf>
    <xf numFmtId="0" fontId="15" fillId="6" borderId="19" xfId="0" applyFont="1" applyFill="1" applyBorder="1" applyAlignment="1">
      <alignment horizontal="center" vertical="center"/>
    </xf>
    <xf numFmtId="164" fontId="15" fillId="6" borderId="13" xfId="2" applyNumberFormat="1" applyFont="1" applyFill="1" applyBorder="1" applyAlignment="1">
      <alignment horizontal="centerContinuous" vertical="center"/>
    </xf>
    <xf numFmtId="0" fontId="7" fillId="6" borderId="13" xfId="0" applyFont="1" applyFill="1" applyBorder="1" applyAlignment="1">
      <alignment horizontal="centerContinuous"/>
    </xf>
    <xf numFmtId="4" fontId="7" fillId="6" borderId="13" xfId="0" applyNumberFormat="1" applyFont="1" applyFill="1" applyBorder="1" applyAlignment="1">
      <alignment horizontal="centerContinuous"/>
    </xf>
    <xf numFmtId="44" fontId="7" fillId="6" borderId="13" xfId="0" applyNumberFormat="1" applyFont="1" applyFill="1" applyBorder="1" applyAlignment="1">
      <alignment horizontal="centerContinuous"/>
    </xf>
    <xf numFmtId="44" fontId="7" fillId="6" borderId="20" xfId="0" applyNumberFormat="1" applyFont="1" applyFill="1" applyBorder="1" applyAlignment="1">
      <alignment horizontal="center" vertical="center"/>
    </xf>
    <xf numFmtId="0" fontId="15" fillId="7" borderId="19" xfId="0" applyFont="1" applyFill="1" applyBorder="1" applyAlignment="1">
      <alignment horizontal="center" vertical="center"/>
    </xf>
    <xf numFmtId="164" fontId="15" fillId="7" borderId="13" xfId="2" applyNumberFormat="1" applyFont="1" applyFill="1" applyBorder="1" applyAlignment="1">
      <alignment horizontal="centerContinuous" vertical="center"/>
    </xf>
    <xf numFmtId="0" fontId="7" fillId="7" borderId="13" xfId="0" applyFont="1" applyFill="1" applyBorder="1" applyAlignment="1">
      <alignment horizontal="centerContinuous"/>
    </xf>
    <xf numFmtId="4" fontId="7" fillId="7" borderId="13" xfId="0" applyNumberFormat="1" applyFont="1" applyFill="1" applyBorder="1" applyAlignment="1">
      <alignment horizontal="centerContinuous"/>
    </xf>
    <xf numFmtId="44" fontId="7" fillId="7" borderId="13" xfId="0" applyNumberFormat="1" applyFont="1" applyFill="1" applyBorder="1" applyAlignment="1">
      <alignment horizontal="centerContinuous"/>
    </xf>
    <xf numFmtId="44" fontId="7" fillId="7" borderId="20" xfId="0" applyNumberFormat="1" applyFont="1" applyFill="1" applyBorder="1" applyAlignment="1">
      <alignment horizontal="center" vertical="center"/>
    </xf>
    <xf numFmtId="0" fontId="15" fillId="8" borderId="19" xfId="0" applyFont="1" applyFill="1" applyBorder="1" applyAlignment="1">
      <alignment horizontal="center" vertical="center"/>
    </xf>
    <xf numFmtId="0" fontId="7" fillId="8" borderId="13" xfId="0" applyFont="1" applyFill="1" applyBorder="1" applyAlignment="1">
      <alignment horizontal="centerContinuous"/>
    </xf>
    <xf numFmtId="4" fontId="7" fillId="8" borderId="13" xfId="0" applyNumberFormat="1" applyFont="1" applyFill="1" applyBorder="1" applyAlignment="1">
      <alignment horizontal="centerContinuous"/>
    </xf>
    <xf numFmtId="44" fontId="7" fillId="8" borderId="13" xfId="0" applyNumberFormat="1" applyFont="1" applyFill="1" applyBorder="1" applyAlignment="1">
      <alignment horizontal="centerContinuous"/>
    </xf>
    <xf numFmtId="44" fontId="17" fillId="8" borderId="20" xfId="0" applyNumberFormat="1" applyFont="1" applyFill="1" applyBorder="1" applyAlignment="1">
      <alignment horizontal="center" vertical="center" wrapText="1"/>
    </xf>
    <xf numFmtId="0" fontId="15" fillId="9" borderId="19" xfId="0" applyFont="1" applyFill="1" applyBorder="1" applyAlignment="1">
      <alignment horizontal="center" vertical="center"/>
    </xf>
    <xf numFmtId="164" fontId="15" fillId="9" borderId="13" xfId="2" applyNumberFormat="1" applyFont="1" applyFill="1" applyBorder="1" applyAlignment="1">
      <alignment horizontal="right" vertical="center"/>
    </xf>
    <xf numFmtId="0" fontId="7" fillId="9" borderId="13" xfId="0" applyFont="1" applyFill="1" applyBorder="1" applyAlignment="1">
      <alignment horizontal="centerContinuous"/>
    </xf>
    <xf numFmtId="4" fontId="7" fillId="9" borderId="13" xfId="0" applyNumberFormat="1" applyFont="1" applyFill="1" applyBorder="1" applyAlignment="1">
      <alignment horizontal="centerContinuous"/>
    </xf>
    <xf numFmtId="44" fontId="7" fillId="9" borderId="13" xfId="0" applyNumberFormat="1" applyFont="1" applyFill="1" applyBorder="1" applyAlignment="1">
      <alignment horizontal="centerContinuous"/>
    </xf>
    <xf numFmtId="44" fontId="17" fillId="9" borderId="20" xfId="0" applyNumberFormat="1" applyFont="1" applyFill="1" applyBorder="1" applyAlignment="1">
      <alignment horizontal="center" vertical="center" wrapText="1"/>
    </xf>
    <xf numFmtId="164" fontId="15" fillId="6" borderId="13" xfId="2" applyNumberFormat="1" applyFont="1" applyFill="1" applyBorder="1" applyAlignment="1">
      <alignment horizontal="right" vertical="center"/>
    </xf>
    <xf numFmtId="44" fontId="17" fillId="6" borderId="20" xfId="0" applyNumberFormat="1" applyFont="1" applyFill="1" applyBorder="1" applyAlignment="1">
      <alignment horizontal="center" vertical="center" wrapText="1"/>
    </xf>
    <xf numFmtId="164" fontId="15" fillId="7" borderId="13" xfId="2" applyNumberFormat="1" applyFont="1" applyFill="1" applyBorder="1" applyAlignment="1">
      <alignment horizontal="right" vertical="center"/>
    </xf>
    <xf numFmtId="44" fontId="17" fillId="7" borderId="20" xfId="0" applyNumberFormat="1" applyFont="1" applyFill="1" applyBorder="1" applyAlignment="1">
      <alignment horizontal="center" vertical="center" wrapText="1"/>
    </xf>
    <xf numFmtId="0" fontId="7" fillId="7" borderId="19" xfId="0" applyFont="1" applyFill="1" applyBorder="1" applyAlignment="1">
      <alignment horizontal="center" vertical="center"/>
    </xf>
    <xf numFmtId="0" fontId="7" fillId="6" borderId="19" xfId="0" applyFont="1" applyFill="1" applyBorder="1" applyAlignment="1">
      <alignment horizontal="center" vertical="center"/>
    </xf>
    <xf numFmtId="166" fontId="4" fillId="0" borderId="12" xfId="0" applyNumberFormat="1" applyFont="1" applyBorder="1" applyAlignment="1">
      <alignment horizontal="center" vertical="center" wrapText="1"/>
    </xf>
    <xf numFmtId="0" fontId="7" fillId="9" borderId="19" xfId="0" applyFont="1" applyFill="1" applyBorder="1" applyAlignment="1">
      <alignment horizontal="center" vertical="center"/>
    </xf>
    <xf numFmtId="44" fontId="7" fillId="9" borderId="20" xfId="0" applyNumberFormat="1" applyFont="1" applyFill="1" applyBorder="1" applyAlignment="1">
      <alignment horizontal="center" vertical="center"/>
    </xf>
    <xf numFmtId="0" fontId="7" fillId="10" borderId="19" xfId="0" applyFont="1" applyFill="1" applyBorder="1" applyAlignment="1">
      <alignment horizontal="center" vertical="center"/>
    </xf>
    <xf numFmtId="164" fontId="15" fillId="10" borderId="13" xfId="2" applyNumberFormat="1" applyFont="1" applyFill="1" applyBorder="1" applyAlignment="1">
      <alignment horizontal="centerContinuous" vertical="center"/>
    </xf>
    <xf numFmtId="0" fontId="7" fillId="10" borderId="13" xfId="0" applyFont="1" applyFill="1" applyBorder="1" applyAlignment="1">
      <alignment horizontal="centerContinuous"/>
    </xf>
    <xf numFmtId="4" fontId="7" fillId="10" borderId="13" xfId="0" applyNumberFormat="1" applyFont="1" applyFill="1" applyBorder="1" applyAlignment="1">
      <alignment horizontal="centerContinuous"/>
    </xf>
    <xf numFmtId="44" fontId="7" fillId="10" borderId="13" xfId="0" applyNumberFormat="1" applyFont="1" applyFill="1" applyBorder="1" applyAlignment="1">
      <alignment horizontal="centerContinuous"/>
    </xf>
    <xf numFmtId="44" fontId="7" fillId="10" borderId="20" xfId="0" applyNumberFormat="1" applyFont="1" applyFill="1" applyBorder="1" applyAlignment="1">
      <alignment horizontal="center" vertical="center"/>
    </xf>
    <xf numFmtId="0" fontId="15" fillId="10" borderId="19" xfId="0" applyFont="1" applyFill="1" applyBorder="1" applyAlignment="1">
      <alignment horizontal="center" vertical="center"/>
    </xf>
    <xf numFmtId="164" fontId="15" fillId="10" borderId="13" xfId="2" applyNumberFormat="1" applyFont="1" applyFill="1" applyBorder="1" applyAlignment="1">
      <alignment horizontal="right" vertical="center"/>
    </xf>
    <xf numFmtId="44" fontId="17" fillId="10" borderId="20" xfId="0" applyNumberFormat="1" applyFont="1" applyFill="1" applyBorder="1" applyAlignment="1">
      <alignment horizontal="center" vertical="center" wrapText="1"/>
    </xf>
    <xf numFmtId="0" fontId="7" fillId="11" borderId="19" xfId="0" applyFont="1" applyFill="1" applyBorder="1" applyAlignment="1">
      <alignment horizontal="center" vertical="center"/>
    </xf>
    <xf numFmtId="164" fontId="15" fillId="11" borderId="13" xfId="2" applyNumberFormat="1" applyFont="1" applyFill="1" applyBorder="1" applyAlignment="1">
      <alignment horizontal="centerContinuous" vertical="center"/>
    </xf>
    <xf numFmtId="0" fontId="7" fillId="11" borderId="13" xfId="0" applyFont="1" applyFill="1" applyBorder="1" applyAlignment="1">
      <alignment horizontal="centerContinuous"/>
    </xf>
    <xf numFmtId="4" fontId="7" fillId="11" borderId="13" xfId="0" applyNumberFormat="1" applyFont="1" applyFill="1" applyBorder="1" applyAlignment="1">
      <alignment horizontal="centerContinuous"/>
    </xf>
    <xf numFmtId="44" fontId="7" fillId="11" borderId="13" xfId="0" applyNumberFormat="1" applyFont="1" applyFill="1" applyBorder="1" applyAlignment="1">
      <alignment horizontal="centerContinuous"/>
    </xf>
    <xf numFmtId="44" fontId="7" fillId="11" borderId="20" xfId="0" applyNumberFormat="1" applyFont="1" applyFill="1" applyBorder="1" applyAlignment="1">
      <alignment horizontal="center" vertical="center"/>
    </xf>
    <xf numFmtId="0" fontId="15" fillId="11" borderId="19" xfId="0" applyFont="1" applyFill="1" applyBorder="1" applyAlignment="1">
      <alignment horizontal="center" vertical="center"/>
    </xf>
    <xf numFmtId="164" fontId="15" fillId="11" borderId="13" xfId="2" applyNumberFormat="1" applyFont="1" applyFill="1" applyBorder="1" applyAlignment="1">
      <alignment horizontal="right" vertical="center"/>
    </xf>
    <xf numFmtId="44" fontId="17" fillId="11" borderId="20" xfId="0" applyNumberFormat="1" applyFont="1" applyFill="1" applyBorder="1" applyAlignment="1">
      <alignment horizontal="center" vertical="center" wrapText="1"/>
    </xf>
    <xf numFmtId="0" fontId="7" fillId="12" borderId="19" xfId="0" applyFont="1" applyFill="1" applyBorder="1" applyAlignment="1">
      <alignment horizontal="center" vertical="center"/>
    </xf>
    <xf numFmtId="164" fontId="15" fillId="12" borderId="13" xfId="2" applyNumberFormat="1" applyFont="1" applyFill="1" applyBorder="1" applyAlignment="1">
      <alignment horizontal="centerContinuous" vertical="center"/>
    </xf>
    <xf numFmtId="0" fontId="7" fillId="12" borderId="13" xfId="0" applyFont="1" applyFill="1" applyBorder="1" applyAlignment="1">
      <alignment horizontal="centerContinuous"/>
    </xf>
    <xf numFmtId="4" fontId="7" fillId="12" borderId="13" xfId="0" applyNumberFormat="1" applyFont="1" applyFill="1" applyBorder="1" applyAlignment="1">
      <alignment horizontal="centerContinuous"/>
    </xf>
    <xf numFmtId="44" fontId="7" fillId="12" borderId="13" xfId="0" applyNumberFormat="1" applyFont="1" applyFill="1" applyBorder="1" applyAlignment="1">
      <alignment horizontal="centerContinuous"/>
    </xf>
    <xf numFmtId="44" fontId="7" fillId="12" borderId="20" xfId="0" applyNumberFormat="1" applyFont="1" applyFill="1" applyBorder="1" applyAlignment="1">
      <alignment horizontal="center" vertical="center"/>
    </xf>
    <xf numFmtId="0" fontId="15" fillId="12" borderId="19" xfId="0" applyFont="1" applyFill="1" applyBorder="1" applyAlignment="1">
      <alignment horizontal="center" vertical="center"/>
    </xf>
    <xf numFmtId="164" fontId="15" fillId="12" borderId="13" xfId="2" applyNumberFormat="1" applyFont="1" applyFill="1" applyBorder="1" applyAlignment="1">
      <alignment horizontal="right" vertical="center"/>
    </xf>
    <xf numFmtId="44" fontId="17" fillId="12" borderId="20" xfId="0" applyNumberFormat="1" applyFont="1" applyFill="1" applyBorder="1" applyAlignment="1">
      <alignment horizontal="center" vertical="center" wrapText="1"/>
    </xf>
    <xf numFmtId="44" fontId="18" fillId="2" borderId="15" xfId="0" applyNumberFormat="1" applyFont="1" applyFill="1" applyBorder="1" applyAlignment="1">
      <alignment vertical="top" wrapText="1"/>
    </xf>
    <xf numFmtId="164" fontId="15" fillId="5" borderId="13" xfId="2" applyNumberFormat="1" applyFont="1" applyFill="1" applyBorder="1" applyAlignment="1">
      <alignment horizontal="right" vertical="center"/>
    </xf>
    <xf numFmtId="164" fontId="15" fillId="8" borderId="13" xfId="2" applyNumberFormat="1" applyFont="1" applyFill="1" applyBorder="1" applyAlignment="1">
      <alignment horizontal="right" vertical="center"/>
    </xf>
    <xf numFmtId="164" fontId="15" fillId="9" borderId="13" xfId="2" applyNumberFormat="1" applyFont="1" applyFill="1" applyBorder="1" applyAlignment="1">
      <alignment horizontal="center" vertical="center"/>
    </xf>
    <xf numFmtId="0" fontId="19" fillId="0" borderId="12" xfId="2" applyFont="1" applyBorder="1" applyAlignment="1">
      <alignment horizontal="justify" vertical="center" wrapText="1"/>
    </xf>
    <xf numFmtId="0" fontId="13" fillId="3" borderId="12" xfId="0" applyFont="1" applyFill="1" applyBorder="1" applyAlignment="1">
      <alignment horizontal="center" vertical="top" wrapText="1"/>
    </xf>
    <xf numFmtId="165" fontId="13" fillId="3" borderId="12" xfId="1" applyFont="1" applyFill="1" applyBorder="1" applyAlignment="1">
      <alignment horizontal="center" vertical="top" wrapText="1"/>
    </xf>
    <xf numFmtId="0" fontId="13" fillId="3" borderId="12" xfId="0" applyFont="1" applyFill="1" applyBorder="1" applyAlignment="1">
      <alignment horizontal="center" vertical="top" wrapText="1"/>
    </xf>
    <xf numFmtId="165" fontId="13" fillId="3" borderId="12" xfId="1" applyFont="1" applyFill="1" applyBorder="1" applyAlignment="1">
      <alignment horizontal="center" vertical="top" wrapText="1"/>
    </xf>
    <xf numFmtId="4" fontId="4" fillId="0" borderId="12" xfId="0" applyNumberFormat="1" applyFont="1" applyBorder="1" applyAlignment="1">
      <alignment horizontal="center" vertical="center" wrapText="1"/>
    </xf>
    <xf numFmtId="4" fontId="11" fillId="2" borderId="14" xfId="0" applyNumberFormat="1" applyFont="1" applyFill="1" applyBorder="1" applyAlignment="1">
      <alignment vertical="top" wrapText="1"/>
    </xf>
    <xf numFmtId="0" fontId="5" fillId="3" borderId="22" xfId="0" applyFont="1" applyFill="1" applyBorder="1" applyAlignment="1">
      <alignment horizontal="center" vertical="center"/>
    </xf>
    <xf numFmtId="4" fontId="5" fillId="3" borderId="22" xfId="0" applyNumberFormat="1" applyFont="1" applyFill="1" applyBorder="1" applyAlignment="1">
      <alignment horizontal="center" vertical="center"/>
    </xf>
    <xf numFmtId="44" fontId="5" fillId="3" borderId="22" xfId="0" applyNumberFormat="1" applyFont="1" applyFill="1" applyBorder="1" applyAlignment="1">
      <alignment horizontal="center" vertical="center"/>
    </xf>
    <xf numFmtId="0" fontId="3" fillId="0" borderId="12"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0" xfId="0" applyFont="1" applyAlignment="1">
      <alignment horizontal="center" vertical="center"/>
    </xf>
    <xf numFmtId="0" fontId="10" fillId="0" borderId="5"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2" xfId="0" applyFont="1" applyBorder="1" applyAlignment="1">
      <alignment horizontal="justify" vertical="center" wrapText="1"/>
    </xf>
    <xf numFmtId="0" fontId="1" fillId="0" borderId="12" xfId="0" applyFont="1" applyBorder="1" applyAlignment="1">
      <alignment horizontal="justify" vertical="center" wrapText="1"/>
    </xf>
    <xf numFmtId="0" fontId="15" fillId="0" borderId="12" xfId="0" applyFont="1" applyBorder="1" applyAlignment="1">
      <alignment horizontal="justify" vertical="top"/>
    </xf>
    <xf numFmtId="0" fontId="5" fillId="0" borderId="12" xfId="0" applyFont="1" applyBorder="1" applyAlignment="1">
      <alignment horizontal="justify"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13" fillId="3" borderId="12" xfId="0" applyFont="1" applyFill="1" applyBorder="1" applyAlignment="1">
      <alignment horizontal="center" vertical="top" wrapText="1"/>
    </xf>
    <xf numFmtId="165" fontId="13" fillId="3" borderId="12" xfId="1" applyFont="1" applyFill="1" applyBorder="1" applyAlignment="1">
      <alignment horizontal="center" vertical="top" wrapText="1"/>
    </xf>
    <xf numFmtId="0" fontId="15" fillId="3" borderId="19" xfId="0" applyFont="1" applyFill="1" applyBorder="1" applyAlignment="1">
      <alignment horizontal="center" vertical="center"/>
    </xf>
    <xf numFmtId="164" fontId="15" fillId="3" borderId="13" xfId="2" applyNumberFormat="1" applyFont="1" applyFill="1" applyBorder="1" applyAlignment="1">
      <alignment horizontal="right" vertical="center"/>
    </xf>
    <xf numFmtId="0" fontId="7" fillId="3" borderId="13" xfId="0" applyFont="1" applyFill="1" applyBorder="1" applyAlignment="1">
      <alignment horizontal="centerContinuous"/>
    </xf>
    <xf numFmtId="4" fontId="7" fillId="3" borderId="13" xfId="0" applyNumberFormat="1" applyFont="1" applyFill="1" applyBorder="1" applyAlignment="1">
      <alignment horizontal="centerContinuous"/>
    </xf>
    <xf numFmtId="44" fontId="7" fillId="3" borderId="13" xfId="0" applyNumberFormat="1" applyFont="1" applyFill="1" applyBorder="1" applyAlignment="1">
      <alignment horizontal="centerContinuous"/>
    </xf>
    <xf numFmtId="44" fontId="17" fillId="3" borderId="20" xfId="0" applyNumberFormat="1" applyFont="1" applyFill="1" applyBorder="1" applyAlignment="1">
      <alignment horizontal="center" vertical="center" wrapText="1"/>
    </xf>
    <xf numFmtId="44" fontId="17" fillId="5" borderId="20" xfId="0" applyNumberFormat="1" applyFont="1" applyFill="1" applyBorder="1" applyAlignment="1">
      <alignment horizontal="center" vertical="center"/>
    </xf>
    <xf numFmtId="44" fontId="17" fillId="6" borderId="20" xfId="0" applyNumberFormat="1" applyFont="1" applyFill="1" applyBorder="1" applyAlignment="1">
      <alignment horizontal="center" vertical="center"/>
    </xf>
    <xf numFmtId="44" fontId="17" fillId="9" borderId="20" xfId="0" applyNumberFormat="1" applyFont="1" applyFill="1" applyBorder="1" applyAlignment="1">
      <alignment horizontal="center" vertical="center"/>
    </xf>
    <xf numFmtId="44" fontId="17" fillId="10" borderId="20" xfId="0" applyNumberFormat="1" applyFont="1" applyFill="1" applyBorder="1" applyAlignment="1">
      <alignment horizontal="center" vertical="center"/>
    </xf>
    <xf numFmtId="44" fontId="17" fillId="11" borderId="20" xfId="0" applyNumberFormat="1" applyFont="1" applyFill="1" applyBorder="1" applyAlignment="1">
      <alignment horizontal="center" vertical="center"/>
    </xf>
    <xf numFmtId="44" fontId="17" fillId="12" borderId="20" xfId="0" applyNumberFormat="1" applyFont="1" applyFill="1" applyBorder="1" applyAlignment="1">
      <alignment horizontal="center" vertical="center"/>
    </xf>
    <xf numFmtId="44" fontId="13" fillId="3" borderId="13" xfId="0" applyNumberFormat="1" applyFont="1" applyFill="1" applyBorder="1" applyAlignment="1">
      <alignment horizontal="center" vertical="top"/>
    </xf>
    <xf numFmtId="44" fontId="13" fillId="4" borderId="12" xfId="0" applyNumberFormat="1" applyFont="1" applyFill="1" applyBorder="1" applyAlignment="1">
      <alignment vertical="top"/>
    </xf>
    <xf numFmtId="44" fontId="20" fillId="3" borderId="12" xfId="1" applyNumberFormat="1" applyFont="1" applyFill="1" applyBorder="1" applyAlignment="1">
      <alignment horizontal="right" vertical="top" wrapText="1"/>
    </xf>
    <xf numFmtId="44" fontId="17" fillId="2" borderId="15" xfId="0" applyNumberFormat="1" applyFont="1" applyFill="1" applyBorder="1" applyAlignment="1">
      <alignment vertical="top" wrapText="1"/>
    </xf>
    <xf numFmtId="0" fontId="15" fillId="0" borderId="12" xfId="0" applyFont="1" applyBorder="1" applyAlignment="1">
      <alignment horizontal="justify" vertical="center" wrapText="1"/>
    </xf>
    <xf numFmtId="0" fontId="5" fillId="0" borderId="12" xfId="0" applyFont="1" applyBorder="1" applyAlignment="1">
      <alignment horizontal="justify" vertical="center" wrapText="1"/>
    </xf>
    <xf numFmtId="0" fontId="15" fillId="0" borderId="12" xfId="0" applyFont="1" applyBorder="1" applyAlignment="1">
      <alignment horizontal="left" vertical="center" wrapText="1"/>
    </xf>
  </cellXfs>
  <cellStyles count="4">
    <cellStyle name="Moneda" xfId="1" builtinId="4"/>
    <cellStyle name="Moneda 2" xfId="3"/>
    <cellStyle name="Normal" xfId="0" builtinId="0"/>
    <cellStyle name="Normal 3 2" xfId="2"/>
  </cellStyles>
  <dxfs count="0"/>
  <tableStyles count="0" defaultTableStyle="TableStyleMedium2" defaultPivotStyle="PivotStyleLight16"/>
  <colors>
    <mruColors>
      <color rgb="FF627D47"/>
      <color rgb="FF86AF55"/>
      <color rgb="FF2958DB"/>
      <color rgb="FF235A9D"/>
      <color rgb="FFA50021"/>
      <color rgb="FFFF99CC"/>
      <color rgb="FFDCE6F1"/>
      <color rgb="FFC5D9F1"/>
      <color rgb="FFCCC0DA"/>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6</xdr:col>
      <xdr:colOff>1224641</xdr:colOff>
      <xdr:row>0</xdr:row>
      <xdr:rowOff>0</xdr:rowOff>
    </xdr:from>
    <xdr:to>
      <xdr:col>6</xdr:col>
      <xdr:colOff>2068284</xdr:colOff>
      <xdr:row>3</xdr:row>
      <xdr:rowOff>172324</xdr:rowOff>
    </xdr:to>
    <xdr:pic>
      <xdr:nvPicPr>
        <xdr:cNvPr id="2" name="Imagen 10">
          <a:extLst>
            <a:ext uri="{FF2B5EF4-FFF2-40B4-BE49-F238E27FC236}">
              <a16:creationId xmlns="" xmlns:a16="http://schemas.microsoft.com/office/drawing/2014/main" id="{D7402913-98BB-4499-A6B8-0A90D40CA9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11756570" y="0"/>
          <a:ext cx="843643" cy="1220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108855</xdr:colOff>
      <xdr:row>0</xdr:row>
      <xdr:rowOff>190499</xdr:rowOff>
    </xdr:from>
    <xdr:to>
      <xdr:col>1</xdr:col>
      <xdr:colOff>2163536</xdr:colOff>
      <xdr:row>1</xdr:row>
      <xdr:rowOff>413169</xdr:rowOff>
    </xdr:to>
    <xdr:pic>
      <xdr:nvPicPr>
        <xdr:cNvPr id="3" name="Imagen 2">
          <a:extLst>
            <a:ext uri="{FF2B5EF4-FFF2-40B4-BE49-F238E27FC236}">
              <a16:creationId xmlns="" xmlns:a16="http://schemas.microsoft.com/office/drawing/2014/main" id="{9D5EF007-6B1D-43A8-9998-4A13A63B1B4B}"/>
            </a:ext>
          </a:extLst>
        </xdr:cNvPr>
        <xdr:cNvPicPr>
          <a:picLocks noChangeAspect="1"/>
        </xdr:cNvPicPr>
      </xdr:nvPicPr>
      <xdr:blipFill>
        <a:blip xmlns:r="http://schemas.openxmlformats.org/officeDocument/2006/relationships" r:embed="rId2"/>
        <a:stretch>
          <a:fillRect/>
        </a:stretch>
      </xdr:blipFill>
      <xdr:spPr>
        <a:xfrm>
          <a:off x="108855" y="190499"/>
          <a:ext cx="3102431" cy="535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1224641</xdr:colOff>
      <xdr:row>0</xdr:row>
      <xdr:rowOff>0</xdr:rowOff>
    </xdr:from>
    <xdr:to>
      <xdr:col>6</xdr:col>
      <xdr:colOff>2068284</xdr:colOff>
      <xdr:row>3</xdr:row>
      <xdr:rowOff>172324</xdr:rowOff>
    </xdr:to>
    <xdr:pic>
      <xdr:nvPicPr>
        <xdr:cNvPr id="2" name="Imagen 10">
          <a:extLst>
            <a:ext uri="{FF2B5EF4-FFF2-40B4-BE49-F238E27FC236}">
              <a16:creationId xmlns="" xmlns:a16="http://schemas.microsoft.com/office/drawing/2014/main" id="{D7402913-98BB-4499-A6B8-0A90D40CA9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351" r="50589" b="46295"/>
        <a:stretch>
          <a:fillRect/>
        </a:stretch>
      </xdr:blipFill>
      <xdr:spPr bwMode="auto">
        <a:xfrm>
          <a:off x="13226141" y="0"/>
          <a:ext cx="843643" cy="1401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108855</xdr:colOff>
      <xdr:row>0</xdr:row>
      <xdr:rowOff>190499</xdr:rowOff>
    </xdr:from>
    <xdr:to>
      <xdr:col>1</xdr:col>
      <xdr:colOff>2163536</xdr:colOff>
      <xdr:row>1</xdr:row>
      <xdr:rowOff>413169</xdr:rowOff>
    </xdr:to>
    <xdr:pic>
      <xdr:nvPicPr>
        <xdr:cNvPr id="3" name="Imagen 2">
          <a:extLst>
            <a:ext uri="{FF2B5EF4-FFF2-40B4-BE49-F238E27FC236}">
              <a16:creationId xmlns="" xmlns:a16="http://schemas.microsoft.com/office/drawing/2014/main" id="{9D5EF007-6B1D-43A8-9998-4A13A63B1B4B}"/>
            </a:ext>
          </a:extLst>
        </xdr:cNvPr>
        <xdr:cNvPicPr>
          <a:picLocks noChangeAspect="1"/>
        </xdr:cNvPicPr>
      </xdr:nvPicPr>
      <xdr:blipFill>
        <a:blip xmlns:r="http://schemas.openxmlformats.org/officeDocument/2006/relationships" r:embed="rId2"/>
        <a:stretch>
          <a:fillRect/>
        </a:stretch>
      </xdr:blipFill>
      <xdr:spPr>
        <a:xfrm>
          <a:off x="108855" y="190499"/>
          <a:ext cx="3102431" cy="5369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Nueva%20carpeta/OBRAS/best%20buy/PRESUPUESTO_BEST_BUY_MUNDO_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ose%20Abel%20Moreno\Generador%20Villas%20Ellite%20IV_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Users/Consisa7/Desktop/O%20B%20R%20A%20S%20%20%20%20E%20N%20%20%20%20P%20R%20O%20C%20E%20S%20O/MISIONES/Users/GUSTAVO/Desktop/PRESUPUESTO%20TEPIC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363099D7\URB-1ERA%20ETAPA-ESTIMACION%2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RRACERIAS%20CYO/O%20B%20R%20A%20S%20%20%20E%20N%20%20%20P%20R%20O%20C%20E%20S%20O/VIALIDADES%20LOS%20CABOS%202016/1.-PSUR%20RIO%202011%20Gen%20Autorizado%20Alcantarillado%20y%20Descargas%20Etapa%20I%20Parte%20II%20(17Oct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SUPUESTO"/>
      <sheetName val="ANALISIS DE PRECIOS"/>
      <sheetName val="CUADRILLA"/>
    </sheetNames>
    <sheetDataSet>
      <sheetData sheetId="0"/>
      <sheetData sheetId="1"/>
      <sheetData sheetId="2">
        <row r="12">
          <cell r="J12">
            <v>0.05</v>
          </cell>
          <cell r="K12">
            <v>0.05</v>
          </cell>
          <cell r="M12">
            <v>0.05</v>
          </cell>
          <cell r="N12">
            <v>0.05</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es"/>
      <sheetName val="Plataformas"/>
      <sheetName val="Vialidades"/>
      <sheetName val="Guarniciones y Banquetas"/>
      <sheetName val="DrenajeA"/>
      <sheetName val="DrenajeB"/>
      <sheetName val="DescargaA"/>
      <sheetName val="DescargaB"/>
    </sheetNames>
    <sheetDataSet>
      <sheetData sheetId="0" refreshError="1"/>
      <sheetData sheetId="1" refreshError="1"/>
      <sheetData sheetId="2" refreshError="1"/>
      <sheetData sheetId="3" refreshError="1"/>
      <sheetData sheetId="4" refreshError="1"/>
      <sheetData sheetId="5" refreshError="1">
        <row r="13">
          <cell r="B13">
            <v>0.1</v>
          </cell>
        </row>
        <row r="14">
          <cell r="B14">
            <v>0.3</v>
          </cell>
        </row>
      </sheetData>
      <sheetData sheetId="6" refreshError="1"/>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ESUPUESTO "/>
      <sheetName val="ANALISIS DE PRECIOS"/>
      <sheetName val="CUADRILLA"/>
    </sheetNames>
    <sheetDataSet>
      <sheetData sheetId="0" refreshError="1"/>
      <sheetData sheetId="1" refreshError="1"/>
      <sheetData sheetId="2" refreshError="1"/>
      <sheetData sheetId="3">
        <row r="22">
          <cell r="J22">
            <v>2164.6856522857142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1"/>
      <sheetName val="V-01 "/>
      <sheetName val="V-02"/>
      <sheetName val="V-03"/>
      <sheetName val="REPORTE AJUSTE"/>
      <sheetName val="BLVD. PERLA DEL GOLFO"/>
      <sheetName val="BAHIA SANTA MARIA"/>
    </sheetNames>
    <sheetDataSet>
      <sheetData sheetId="0" refreshError="1"/>
      <sheetData sheetId="1" refreshError="1"/>
      <sheetData sheetId="2" refreshError="1"/>
      <sheetData sheetId="3" refreshError="1"/>
      <sheetData sheetId="4" refreshError="1"/>
      <sheetData sheetId="5" refreshError="1">
        <row r="8">
          <cell r="C8">
            <v>0.2</v>
          </cell>
        </row>
        <row r="9">
          <cell r="C9">
            <v>0.05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cantarillado"/>
      <sheetName val="Anexo Alcantarillado"/>
      <sheetName val="Pozos de Visita"/>
      <sheetName val="Descargas Sanitarias"/>
      <sheetName val="Anexo Descarga San"/>
    </sheetNames>
    <sheetDataSet>
      <sheetData sheetId="0"/>
      <sheetData sheetId="1"/>
      <sheetData sheetId="2" refreshError="1"/>
      <sheetData sheetId="3" refreshError="1"/>
      <sheetData sheetId="4">
        <row r="13">
          <cell r="Q13">
            <v>0.37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8"/>
  <sheetViews>
    <sheetView tabSelected="1" view="pageBreakPreview" zoomScale="70" zoomScaleNormal="70" zoomScaleSheetLayoutView="70" workbookViewId="0">
      <selection sqref="A1:G1"/>
    </sheetView>
  </sheetViews>
  <sheetFormatPr baseColWidth="10" defaultColWidth="11.42578125" defaultRowHeight="12.75" outlineLevelRow="1"/>
  <cols>
    <col min="1" max="1" width="15.7109375" style="2" customWidth="1"/>
    <col min="2" max="2" width="87.85546875" style="2" customWidth="1"/>
    <col min="3" max="3" width="10.28515625" style="2" customWidth="1"/>
    <col min="4" max="4" width="13.140625" style="7" customWidth="1"/>
    <col min="5" max="5" width="15.5703125" style="12" customWidth="1"/>
    <col min="6" max="6" width="37.42578125" style="12" bestFit="1" customWidth="1"/>
    <col min="7" max="7" width="33.28515625" style="12" customWidth="1"/>
    <col min="8" max="8" width="1.28515625" style="2" customWidth="1"/>
    <col min="9" max="16384" width="11.42578125" style="2"/>
  </cols>
  <sheetData>
    <row r="1" spans="1:8" s="1" customFormat="1" ht="24.75" customHeight="1">
      <c r="A1" s="96"/>
      <c r="B1" s="97"/>
      <c r="C1" s="97"/>
      <c r="D1" s="97"/>
      <c r="E1" s="97"/>
      <c r="F1" s="97"/>
      <c r="G1" s="98"/>
    </row>
    <row r="2" spans="1:8" s="1" customFormat="1" ht="39" customHeight="1">
      <c r="A2" s="99" t="s">
        <v>272</v>
      </c>
      <c r="B2" s="100"/>
      <c r="C2" s="100"/>
      <c r="D2" s="100"/>
      <c r="E2" s="100"/>
      <c r="F2" s="100"/>
      <c r="G2" s="101"/>
    </row>
    <row r="3" spans="1:8" s="1" customFormat="1" ht="33" customHeight="1">
      <c r="A3" s="102" t="s">
        <v>267</v>
      </c>
      <c r="B3" s="103"/>
      <c r="C3" s="103"/>
      <c r="D3" s="103"/>
      <c r="E3" s="103"/>
      <c r="F3" s="103"/>
      <c r="G3" s="104"/>
    </row>
    <row r="4" spans="1:8" ht="24.75" customHeight="1" thickBot="1">
      <c r="A4" s="113"/>
      <c r="B4" s="114"/>
      <c r="C4" s="114"/>
      <c r="D4" s="114"/>
      <c r="E4" s="114"/>
      <c r="F4" s="114"/>
      <c r="G4" s="115"/>
    </row>
    <row r="5" spans="1:8" s="3" customFormat="1" ht="24" customHeight="1">
      <c r="A5" s="105" t="s">
        <v>268</v>
      </c>
      <c r="B5" s="106"/>
      <c r="C5" s="106"/>
      <c r="D5" s="106"/>
      <c r="E5" s="106"/>
      <c r="F5" s="107"/>
      <c r="G5" s="108"/>
      <c r="H5" s="2"/>
    </row>
    <row r="6" spans="1:8" s="3" customFormat="1" ht="73.5" customHeight="1" collapsed="1">
      <c r="A6" s="109" t="s">
        <v>269</v>
      </c>
      <c r="B6" s="110"/>
      <c r="C6" s="111" t="s">
        <v>270</v>
      </c>
      <c r="D6" s="112"/>
      <c r="E6" s="112"/>
      <c r="F6" s="112"/>
      <c r="G6" s="95" t="s">
        <v>271</v>
      </c>
    </row>
    <row r="7" spans="1:8" s="3" customFormat="1" ht="21" customHeight="1">
      <c r="A7" s="92" t="s">
        <v>0</v>
      </c>
      <c r="B7" s="92" t="s">
        <v>1</v>
      </c>
      <c r="C7" s="92" t="s">
        <v>2</v>
      </c>
      <c r="D7" s="93" t="s">
        <v>3</v>
      </c>
      <c r="E7" s="94" t="s">
        <v>4</v>
      </c>
      <c r="F7" s="94" t="s">
        <v>266</v>
      </c>
      <c r="G7" s="94" t="s">
        <v>5</v>
      </c>
    </row>
    <row r="8" spans="1:8" s="3" customFormat="1" ht="21" customHeight="1">
      <c r="A8" s="49"/>
      <c r="B8" s="29" t="s">
        <v>12</v>
      </c>
      <c r="C8" s="30"/>
      <c r="D8" s="31"/>
      <c r="E8" s="32"/>
      <c r="F8" s="32"/>
      <c r="G8" s="33"/>
    </row>
    <row r="9" spans="1:8" s="3" customFormat="1" ht="21" customHeight="1">
      <c r="A9" s="17" t="s">
        <v>13</v>
      </c>
      <c r="B9" s="82" t="s">
        <v>14</v>
      </c>
      <c r="C9" s="18"/>
      <c r="D9" s="19"/>
      <c r="E9" s="20"/>
      <c r="F9" s="20"/>
      <c r="G9" s="21"/>
    </row>
    <row r="10" spans="1:8" s="3" customFormat="1" ht="60.75" customHeight="1" outlineLevel="1">
      <c r="A10" s="13" t="s">
        <v>15</v>
      </c>
      <c r="B10" s="14" t="s">
        <v>16</v>
      </c>
      <c r="C10" s="15" t="s">
        <v>17</v>
      </c>
      <c r="D10" s="90">
        <v>9.16</v>
      </c>
      <c r="E10" s="16">
        <f>ROUND(D10,2)</f>
        <v>9.16</v>
      </c>
      <c r="F10" s="16"/>
      <c r="G10" s="16">
        <f>ROUND(D10*E10,2)</f>
        <v>83.91</v>
      </c>
      <c r="H10" s="2"/>
    </row>
    <row r="11" spans="1:8" s="3" customFormat="1" ht="71.25" customHeight="1" outlineLevel="1">
      <c r="A11" s="13" t="s">
        <v>18</v>
      </c>
      <c r="B11" s="14" t="s">
        <v>19</v>
      </c>
      <c r="C11" s="15" t="s">
        <v>20</v>
      </c>
      <c r="D11" s="90">
        <v>335.8</v>
      </c>
      <c r="E11" s="16">
        <f t="shared" ref="E11:E74" si="0">ROUND(D11,2)</f>
        <v>335.8</v>
      </c>
      <c r="F11" s="16"/>
      <c r="G11" s="16">
        <f t="shared" ref="G11:G23" si="1">ROUND(D11*E11,2)</f>
        <v>112761.64</v>
      </c>
      <c r="H11" s="2"/>
    </row>
    <row r="12" spans="1:8" s="3" customFormat="1" ht="121.5" customHeight="1" outlineLevel="1">
      <c r="A12" s="13" t="s">
        <v>21</v>
      </c>
      <c r="B12" s="14" t="s">
        <v>22</v>
      </c>
      <c r="C12" s="15" t="s">
        <v>23</v>
      </c>
      <c r="D12" s="90">
        <v>1</v>
      </c>
      <c r="E12" s="16">
        <f t="shared" si="0"/>
        <v>1</v>
      </c>
      <c r="F12" s="16"/>
      <c r="G12" s="16">
        <f t="shared" si="1"/>
        <v>1</v>
      </c>
      <c r="H12" s="2"/>
    </row>
    <row r="13" spans="1:8" s="3" customFormat="1" ht="21" customHeight="1">
      <c r="A13" s="34"/>
      <c r="B13" s="83" t="s">
        <v>105</v>
      </c>
      <c r="C13" s="35"/>
      <c r="D13" s="36"/>
      <c r="E13" s="37">
        <f t="shared" si="0"/>
        <v>0</v>
      </c>
      <c r="F13" s="37"/>
      <c r="G13" s="38">
        <f>SUM(G10:G12)</f>
        <v>112846.55</v>
      </c>
    </row>
    <row r="14" spans="1:8" s="3" customFormat="1" ht="21" customHeight="1">
      <c r="A14" s="17" t="s">
        <v>44</v>
      </c>
      <c r="B14" s="82" t="s">
        <v>43</v>
      </c>
      <c r="C14" s="18"/>
      <c r="D14" s="19"/>
      <c r="E14" s="20">
        <f t="shared" si="0"/>
        <v>0</v>
      </c>
      <c r="F14" s="20"/>
      <c r="G14" s="21"/>
    </row>
    <row r="15" spans="1:8" s="3" customFormat="1" ht="63.75" outlineLevel="1">
      <c r="A15" s="13" t="s">
        <v>24</v>
      </c>
      <c r="B15" s="14" t="s">
        <v>25</v>
      </c>
      <c r="C15" s="15" t="s">
        <v>20</v>
      </c>
      <c r="D15" s="90">
        <v>10370.98</v>
      </c>
      <c r="E15" s="16">
        <f t="shared" si="0"/>
        <v>10370.98</v>
      </c>
      <c r="F15" s="16"/>
      <c r="G15" s="16">
        <f t="shared" si="1"/>
        <v>107557226.16</v>
      </c>
      <c r="H15" s="2"/>
    </row>
    <row r="16" spans="1:8" s="3" customFormat="1" ht="38.25" outlineLevel="1">
      <c r="A16" s="13" t="s">
        <v>26</v>
      </c>
      <c r="B16" s="14" t="s">
        <v>27</v>
      </c>
      <c r="C16" s="15" t="s">
        <v>28</v>
      </c>
      <c r="D16" s="90">
        <v>2488.4</v>
      </c>
      <c r="E16" s="16">
        <f t="shared" si="0"/>
        <v>2488.4</v>
      </c>
      <c r="F16" s="16"/>
      <c r="G16" s="16">
        <f t="shared" si="1"/>
        <v>6192134.5599999996</v>
      </c>
      <c r="H16" s="2"/>
    </row>
    <row r="17" spans="1:8" s="3" customFormat="1" ht="38.25" outlineLevel="1">
      <c r="A17" s="13" t="s">
        <v>29</v>
      </c>
      <c r="B17" s="14" t="s">
        <v>30</v>
      </c>
      <c r="C17" s="15" t="s">
        <v>28</v>
      </c>
      <c r="D17" s="90">
        <v>2441.58</v>
      </c>
      <c r="E17" s="16">
        <f t="shared" si="0"/>
        <v>2441.58</v>
      </c>
      <c r="F17" s="16"/>
      <c r="G17" s="16">
        <f t="shared" si="1"/>
        <v>5961312.9000000004</v>
      </c>
      <c r="H17" s="2"/>
    </row>
    <row r="18" spans="1:8" s="3" customFormat="1" ht="51" outlineLevel="1">
      <c r="A18" s="13" t="s">
        <v>31</v>
      </c>
      <c r="B18" s="14" t="s">
        <v>32</v>
      </c>
      <c r="C18" s="15" t="s">
        <v>20</v>
      </c>
      <c r="D18" s="90">
        <v>6671.86</v>
      </c>
      <c r="E18" s="16">
        <f t="shared" si="0"/>
        <v>6671.86</v>
      </c>
      <c r="F18" s="16"/>
      <c r="G18" s="16">
        <f t="shared" si="1"/>
        <v>44513715.859999999</v>
      </c>
      <c r="H18" s="2"/>
    </row>
    <row r="19" spans="1:8" s="3" customFormat="1" ht="76.5" outlineLevel="1">
      <c r="A19" s="13" t="s">
        <v>33</v>
      </c>
      <c r="B19" s="14" t="s">
        <v>34</v>
      </c>
      <c r="C19" s="15" t="s">
        <v>20</v>
      </c>
      <c r="D19" s="90">
        <v>6671.86</v>
      </c>
      <c r="E19" s="16">
        <f t="shared" si="0"/>
        <v>6671.86</v>
      </c>
      <c r="F19" s="16"/>
      <c r="G19" s="16">
        <f t="shared" si="1"/>
        <v>44513715.859999999</v>
      </c>
      <c r="H19" s="2"/>
    </row>
    <row r="20" spans="1:8" s="3" customFormat="1" ht="63.75" outlineLevel="1">
      <c r="A20" s="13" t="s">
        <v>35</v>
      </c>
      <c r="B20" s="14" t="s">
        <v>36</v>
      </c>
      <c r="C20" s="15" t="s">
        <v>20</v>
      </c>
      <c r="D20" s="90">
        <v>6671.86</v>
      </c>
      <c r="E20" s="16">
        <f t="shared" si="0"/>
        <v>6671.86</v>
      </c>
      <c r="F20" s="16"/>
      <c r="G20" s="16">
        <f t="shared" si="1"/>
        <v>44513715.859999999</v>
      </c>
      <c r="H20" s="2"/>
    </row>
    <row r="21" spans="1:8" s="3" customFormat="1" ht="63.75" outlineLevel="1">
      <c r="A21" s="13" t="s">
        <v>37</v>
      </c>
      <c r="B21" s="14" t="s">
        <v>38</v>
      </c>
      <c r="C21" s="15" t="s">
        <v>28</v>
      </c>
      <c r="D21" s="90">
        <v>46.82</v>
      </c>
      <c r="E21" s="16">
        <f t="shared" si="0"/>
        <v>46.82</v>
      </c>
      <c r="F21" s="16"/>
      <c r="G21" s="16">
        <f t="shared" si="1"/>
        <v>2192.11</v>
      </c>
      <c r="H21" s="2"/>
    </row>
    <row r="22" spans="1:8" s="3" customFormat="1" ht="38.25" outlineLevel="1">
      <c r="A22" s="13" t="s">
        <v>39</v>
      </c>
      <c r="B22" s="14" t="s">
        <v>40</v>
      </c>
      <c r="C22" s="15" t="s">
        <v>20</v>
      </c>
      <c r="D22" s="90">
        <v>6671.86</v>
      </c>
      <c r="E22" s="16">
        <f t="shared" si="0"/>
        <v>6671.86</v>
      </c>
      <c r="F22" s="16"/>
      <c r="G22" s="16">
        <f t="shared" si="1"/>
        <v>44513715.859999999</v>
      </c>
      <c r="H22" s="2"/>
    </row>
    <row r="23" spans="1:8" s="3" customFormat="1" ht="25.5" outlineLevel="1">
      <c r="A23" s="13" t="s">
        <v>41</v>
      </c>
      <c r="B23" s="14" t="s">
        <v>42</v>
      </c>
      <c r="C23" s="15" t="s">
        <v>20</v>
      </c>
      <c r="D23" s="90">
        <v>6671.86</v>
      </c>
      <c r="E23" s="16">
        <f t="shared" si="0"/>
        <v>6671.86</v>
      </c>
      <c r="F23" s="16"/>
      <c r="G23" s="16">
        <f t="shared" si="1"/>
        <v>44513715.859999999</v>
      </c>
      <c r="H23" s="2"/>
    </row>
    <row r="24" spans="1:8" s="3" customFormat="1" ht="21" customHeight="1">
      <c r="A24" s="34"/>
      <c r="B24" s="83" t="s">
        <v>104</v>
      </c>
      <c r="C24" s="35"/>
      <c r="D24" s="36"/>
      <c r="E24" s="37">
        <f t="shared" si="0"/>
        <v>0</v>
      </c>
      <c r="F24" s="37"/>
      <c r="G24" s="38">
        <f>SUM(G15:G23)</f>
        <v>342281445.03000009</v>
      </c>
    </row>
    <row r="25" spans="1:8" s="3" customFormat="1" ht="21" customHeight="1">
      <c r="A25" s="17" t="s">
        <v>54</v>
      </c>
      <c r="B25" s="82" t="s">
        <v>45</v>
      </c>
      <c r="C25" s="18"/>
      <c r="D25" s="19"/>
      <c r="E25" s="20">
        <f t="shared" si="0"/>
        <v>0</v>
      </c>
      <c r="F25" s="20"/>
      <c r="G25" s="21"/>
    </row>
    <row r="26" spans="1:8" s="3" customFormat="1" ht="51" outlineLevel="1">
      <c r="A26" s="13" t="s">
        <v>46</v>
      </c>
      <c r="B26" s="14" t="s">
        <v>47</v>
      </c>
      <c r="C26" s="15" t="s">
        <v>20</v>
      </c>
      <c r="D26" s="90">
        <v>6671.86</v>
      </c>
      <c r="E26" s="16">
        <f t="shared" si="0"/>
        <v>6671.86</v>
      </c>
      <c r="F26" s="16"/>
      <c r="G26" s="16">
        <f t="shared" ref="G26:G29" si="2">ROUND(D26*E26,2)</f>
        <v>44513715.859999999</v>
      </c>
      <c r="H26" s="2"/>
    </row>
    <row r="27" spans="1:8" s="3" customFormat="1" ht="409.5" outlineLevel="1">
      <c r="A27" s="13" t="s">
        <v>48</v>
      </c>
      <c r="B27" s="85" t="s">
        <v>49</v>
      </c>
      <c r="C27" s="15" t="s">
        <v>20</v>
      </c>
      <c r="D27" s="90">
        <v>6671.86</v>
      </c>
      <c r="E27" s="16">
        <f t="shared" si="0"/>
        <v>6671.86</v>
      </c>
      <c r="F27" s="16"/>
      <c r="G27" s="16">
        <f t="shared" si="2"/>
        <v>44513715.859999999</v>
      </c>
      <c r="H27" s="2"/>
    </row>
    <row r="28" spans="1:8" s="3" customFormat="1" ht="76.5" outlineLevel="1">
      <c r="A28" s="13" t="s">
        <v>50</v>
      </c>
      <c r="B28" s="14" t="s">
        <v>51</v>
      </c>
      <c r="C28" s="15" t="s">
        <v>17</v>
      </c>
      <c r="D28" s="90">
        <v>39.020000000000003</v>
      </c>
      <c r="E28" s="16">
        <f t="shared" si="0"/>
        <v>39.020000000000003</v>
      </c>
      <c r="F28" s="16"/>
      <c r="G28" s="16">
        <f t="shared" si="2"/>
        <v>1522.56</v>
      </c>
      <c r="H28" s="2"/>
    </row>
    <row r="29" spans="1:8" s="3" customFormat="1" ht="51" outlineLevel="1">
      <c r="A29" s="13" t="s">
        <v>52</v>
      </c>
      <c r="B29" s="14" t="s">
        <v>53</v>
      </c>
      <c r="C29" s="15" t="s">
        <v>20</v>
      </c>
      <c r="D29" s="90">
        <v>10370.98</v>
      </c>
      <c r="E29" s="16">
        <f t="shared" si="0"/>
        <v>10370.98</v>
      </c>
      <c r="F29" s="16"/>
      <c r="G29" s="16">
        <f t="shared" si="2"/>
        <v>107557226.16</v>
      </c>
      <c r="H29" s="2"/>
    </row>
    <row r="30" spans="1:8" s="3" customFormat="1" ht="21" customHeight="1">
      <c r="A30" s="34"/>
      <c r="B30" s="83" t="s">
        <v>103</v>
      </c>
      <c r="C30" s="35"/>
      <c r="D30" s="36"/>
      <c r="E30" s="37">
        <f t="shared" si="0"/>
        <v>0</v>
      </c>
      <c r="F30" s="37"/>
      <c r="G30" s="38">
        <f>SUM(G26:G29)</f>
        <v>196586180.44</v>
      </c>
    </row>
    <row r="31" spans="1:8" s="3" customFormat="1" ht="21" customHeight="1">
      <c r="A31" s="17" t="s">
        <v>62</v>
      </c>
      <c r="B31" s="82" t="s">
        <v>55</v>
      </c>
      <c r="C31" s="18"/>
      <c r="D31" s="19"/>
      <c r="E31" s="20">
        <f t="shared" si="0"/>
        <v>0</v>
      </c>
      <c r="F31" s="20"/>
      <c r="G31" s="21"/>
    </row>
    <row r="32" spans="1:8" s="3" customFormat="1" ht="168" customHeight="1" outlineLevel="1">
      <c r="A32" s="13" t="s">
        <v>56</v>
      </c>
      <c r="B32" s="14" t="s">
        <v>57</v>
      </c>
      <c r="C32" s="15" t="s">
        <v>17</v>
      </c>
      <c r="D32" s="90">
        <v>829.74</v>
      </c>
      <c r="E32" s="16">
        <f t="shared" si="0"/>
        <v>829.74</v>
      </c>
      <c r="F32" s="16"/>
      <c r="G32" s="16">
        <f t="shared" ref="G32:G34" si="3">ROUND(D32*E32,2)</f>
        <v>688468.47</v>
      </c>
      <c r="H32" s="2"/>
    </row>
    <row r="33" spans="1:8" s="3" customFormat="1" ht="165" customHeight="1" outlineLevel="1">
      <c r="A33" s="13" t="s">
        <v>58</v>
      </c>
      <c r="B33" s="14" t="s">
        <v>59</v>
      </c>
      <c r="C33" s="15" t="s">
        <v>17</v>
      </c>
      <c r="D33" s="90">
        <v>371.55</v>
      </c>
      <c r="E33" s="16">
        <f t="shared" si="0"/>
        <v>371.55</v>
      </c>
      <c r="F33" s="16"/>
      <c r="G33" s="16">
        <f t="shared" si="3"/>
        <v>138049.4</v>
      </c>
      <c r="H33" s="2"/>
    </row>
    <row r="34" spans="1:8" s="3" customFormat="1" ht="153" outlineLevel="1">
      <c r="A34" s="13" t="s">
        <v>60</v>
      </c>
      <c r="B34" s="14" t="s">
        <v>61</v>
      </c>
      <c r="C34" s="15" t="s">
        <v>17</v>
      </c>
      <c r="D34" s="90">
        <v>271.25</v>
      </c>
      <c r="E34" s="16">
        <f t="shared" si="0"/>
        <v>271.25</v>
      </c>
      <c r="F34" s="16"/>
      <c r="G34" s="16">
        <f t="shared" si="3"/>
        <v>73576.56</v>
      </c>
      <c r="H34" s="2"/>
    </row>
    <row r="35" spans="1:8" s="3" customFormat="1" ht="21" customHeight="1">
      <c r="A35" s="34"/>
      <c r="B35" s="83" t="s">
        <v>102</v>
      </c>
      <c r="C35" s="35"/>
      <c r="D35" s="36"/>
      <c r="E35" s="37">
        <f t="shared" si="0"/>
        <v>0</v>
      </c>
      <c r="F35" s="37"/>
      <c r="G35" s="38">
        <f>SUM(G32:G34)</f>
        <v>900094.42999999993</v>
      </c>
    </row>
    <row r="36" spans="1:8" s="3" customFormat="1" ht="21" customHeight="1">
      <c r="A36" s="17" t="s">
        <v>70</v>
      </c>
      <c r="B36" s="82" t="s">
        <v>63</v>
      </c>
      <c r="C36" s="18"/>
      <c r="D36" s="19"/>
      <c r="E36" s="20">
        <f t="shared" si="0"/>
        <v>0</v>
      </c>
      <c r="F36" s="20"/>
      <c r="G36" s="21"/>
    </row>
    <row r="37" spans="1:8" s="3" customFormat="1" ht="178.5" outlineLevel="1">
      <c r="A37" s="13" t="s">
        <v>64</v>
      </c>
      <c r="B37" s="14" t="s">
        <v>65</v>
      </c>
      <c r="C37" s="15" t="s">
        <v>20</v>
      </c>
      <c r="D37" s="90">
        <v>1734.08</v>
      </c>
      <c r="E37" s="16">
        <f t="shared" si="0"/>
        <v>1734.08</v>
      </c>
      <c r="F37" s="16"/>
      <c r="G37" s="16">
        <f t="shared" ref="G37:G39" si="4">ROUND(D37*E37,2)</f>
        <v>3007033.45</v>
      </c>
      <c r="H37" s="2"/>
    </row>
    <row r="38" spans="1:8" s="3" customFormat="1" ht="191.25" outlineLevel="1">
      <c r="A38" s="13" t="s">
        <v>66</v>
      </c>
      <c r="B38" s="14" t="s">
        <v>67</v>
      </c>
      <c r="C38" s="15" t="s">
        <v>20</v>
      </c>
      <c r="D38" s="90">
        <v>793.5</v>
      </c>
      <c r="E38" s="16">
        <f t="shared" si="0"/>
        <v>793.5</v>
      </c>
      <c r="F38" s="16"/>
      <c r="G38" s="16">
        <f t="shared" si="4"/>
        <v>629642.25</v>
      </c>
      <c r="H38" s="2"/>
    </row>
    <row r="39" spans="1:8" s="3" customFormat="1" ht="191.25" outlineLevel="1">
      <c r="A39" s="13" t="s">
        <v>68</v>
      </c>
      <c r="B39" s="14" t="s">
        <v>69</v>
      </c>
      <c r="C39" s="15" t="s">
        <v>20</v>
      </c>
      <c r="D39" s="90">
        <v>788.41</v>
      </c>
      <c r="E39" s="16">
        <f t="shared" si="0"/>
        <v>788.41</v>
      </c>
      <c r="F39" s="16"/>
      <c r="G39" s="16">
        <f t="shared" si="4"/>
        <v>621590.32999999996</v>
      </c>
      <c r="H39" s="2"/>
    </row>
    <row r="40" spans="1:8" s="3" customFormat="1" ht="21" customHeight="1">
      <c r="A40" s="34"/>
      <c r="B40" s="83" t="s">
        <v>101</v>
      </c>
      <c r="C40" s="35"/>
      <c r="D40" s="36"/>
      <c r="E40" s="37">
        <f t="shared" si="0"/>
        <v>0</v>
      </c>
      <c r="F40" s="37"/>
      <c r="G40" s="38">
        <f>SUM(G37:G39)</f>
        <v>4258266.03</v>
      </c>
    </row>
    <row r="41" spans="1:8" s="3" customFormat="1" ht="21" customHeight="1">
      <c r="A41" s="17" t="s">
        <v>98</v>
      </c>
      <c r="B41" s="82" t="s">
        <v>71</v>
      </c>
      <c r="C41" s="18"/>
      <c r="D41" s="19"/>
      <c r="E41" s="20">
        <f t="shared" si="0"/>
        <v>0</v>
      </c>
      <c r="F41" s="20"/>
      <c r="G41" s="21"/>
    </row>
    <row r="42" spans="1:8" s="3" customFormat="1" ht="51" outlineLevel="1">
      <c r="A42" s="13" t="s">
        <v>72</v>
      </c>
      <c r="B42" s="14" t="s">
        <v>73</v>
      </c>
      <c r="C42" s="15" t="s">
        <v>17</v>
      </c>
      <c r="D42" s="90">
        <v>829.74</v>
      </c>
      <c r="E42" s="16">
        <f t="shared" si="0"/>
        <v>829.74</v>
      </c>
      <c r="F42" s="16"/>
      <c r="G42" s="16">
        <f t="shared" ref="G42:G54" si="5">ROUND(D42*E42,2)</f>
        <v>688468.47</v>
      </c>
      <c r="H42" s="2"/>
    </row>
    <row r="43" spans="1:8" s="3" customFormat="1" ht="51" outlineLevel="1">
      <c r="A43" s="13" t="s">
        <v>74</v>
      </c>
      <c r="B43" s="14" t="s">
        <v>75</v>
      </c>
      <c r="C43" s="15" t="s">
        <v>17</v>
      </c>
      <c r="D43" s="90">
        <v>642.79999999999995</v>
      </c>
      <c r="E43" s="16">
        <f t="shared" si="0"/>
        <v>642.79999999999995</v>
      </c>
      <c r="F43" s="16"/>
      <c r="G43" s="16">
        <f t="shared" si="5"/>
        <v>413191.84</v>
      </c>
      <c r="H43" s="2"/>
    </row>
    <row r="44" spans="1:8" s="3" customFormat="1" ht="63.75" outlineLevel="1">
      <c r="A44" s="13" t="s">
        <v>76</v>
      </c>
      <c r="B44" s="14" t="s">
        <v>77</v>
      </c>
      <c r="C44" s="15" t="s">
        <v>20</v>
      </c>
      <c r="D44" s="90">
        <v>160</v>
      </c>
      <c r="E44" s="16">
        <f t="shared" si="0"/>
        <v>160</v>
      </c>
      <c r="F44" s="16"/>
      <c r="G44" s="16">
        <f t="shared" si="5"/>
        <v>25600</v>
      </c>
      <c r="H44" s="2"/>
    </row>
    <row r="45" spans="1:8" s="3" customFormat="1" ht="76.5" outlineLevel="1">
      <c r="A45" s="13" t="s">
        <v>78</v>
      </c>
      <c r="B45" s="14" t="s">
        <v>79</v>
      </c>
      <c r="C45" s="15" t="s">
        <v>17</v>
      </c>
      <c r="D45" s="90">
        <v>261.39999999999998</v>
      </c>
      <c r="E45" s="16">
        <f t="shared" si="0"/>
        <v>261.39999999999998</v>
      </c>
      <c r="F45" s="16"/>
      <c r="G45" s="16">
        <f t="shared" si="5"/>
        <v>68329.960000000006</v>
      </c>
      <c r="H45" s="2"/>
    </row>
    <row r="46" spans="1:8" s="3" customFormat="1" ht="89.25" outlineLevel="1">
      <c r="A46" s="13" t="s">
        <v>80</v>
      </c>
      <c r="B46" s="14" t="s">
        <v>81</v>
      </c>
      <c r="C46" s="15" t="s">
        <v>17</v>
      </c>
      <c r="D46" s="90">
        <v>38.65</v>
      </c>
      <c r="E46" s="16">
        <f t="shared" si="0"/>
        <v>38.65</v>
      </c>
      <c r="F46" s="16"/>
      <c r="G46" s="16">
        <f t="shared" si="5"/>
        <v>1493.82</v>
      </c>
      <c r="H46" s="2"/>
    </row>
    <row r="47" spans="1:8" s="3" customFormat="1" ht="76.5" outlineLevel="1">
      <c r="A47" s="13" t="s">
        <v>82</v>
      </c>
      <c r="B47" s="14" t="s">
        <v>83</v>
      </c>
      <c r="C47" s="15" t="s">
        <v>23</v>
      </c>
      <c r="D47" s="90">
        <v>27</v>
      </c>
      <c r="E47" s="16">
        <f t="shared" si="0"/>
        <v>27</v>
      </c>
      <c r="F47" s="16"/>
      <c r="G47" s="16">
        <f t="shared" si="5"/>
        <v>729</v>
      </c>
      <c r="H47" s="2"/>
    </row>
    <row r="48" spans="1:8" s="3" customFormat="1" ht="76.5" outlineLevel="1">
      <c r="A48" s="13" t="s">
        <v>84</v>
      </c>
      <c r="B48" s="14" t="s">
        <v>85</v>
      </c>
      <c r="C48" s="15" t="s">
        <v>23</v>
      </c>
      <c r="D48" s="90">
        <v>17</v>
      </c>
      <c r="E48" s="16">
        <f t="shared" si="0"/>
        <v>17</v>
      </c>
      <c r="F48" s="16"/>
      <c r="G48" s="16">
        <f t="shared" si="5"/>
        <v>289</v>
      </c>
      <c r="H48" s="2"/>
    </row>
    <row r="49" spans="1:8" s="3" customFormat="1" ht="63.75" outlineLevel="1">
      <c r="A49" s="13" t="s">
        <v>86</v>
      </c>
      <c r="B49" s="14" t="s">
        <v>87</v>
      </c>
      <c r="C49" s="15" t="s">
        <v>20</v>
      </c>
      <c r="D49" s="90">
        <v>793.5</v>
      </c>
      <c r="E49" s="16">
        <f t="shared" si="0"/>
        <v>793.5</v>
      </c>
      <c r="F49" s="16"/>
      <c r="G49" s="16">
        <f t="shared" si="5"/>
        <v>629642.25</v>
      </c>
      <c r="H49" s="2"/>
    </row>
    <row r="50" spans="1:8" s="3" customFormat="1" ht="63.75" outlineLevel="1">
      <c r="A50" s="13" t="s">
        <v>88</v>
      </c>
      <c r="B50" s="14" t="s">
        <v>89</v>
      </c>
      <c r="C50" s="15" t="s">
        <v>23</v>
      </c>
      <c r="D50" s="90">
        <v>9</v>
      </c>
      <c r="E50" s="16">
        <f t="shared" si="0"/>
        <v>9</v>
      </c>
      <c r="F50" s="16"/>
      <c r="G50" s="16">
        <f t="shared" si="5"/>
        <v>81</v>
      </c>
      <c r="H50" s="2"/>
    </row>
    <row r="51" spans="1:8" s="3" customFormat="1" ht="51" outlineLevel="1">
      <c r="A51" s="13" t="s">
        <v>90</v>
      </c>
      <c r="B51" s="14" t="s">
        <v>91</v>
      </c>
      <c r="C51" s="15" t="s">
        <v>23</v>
      </c>
      <c r="D51" s="90">
        <v>4</v>
      </c>
      <c r="E51" s="16">
        <f t="shared" si="0"/>
        <v>4</v>
      </c>
      <c r="F51" s="16"/>
      <c r="G51" s="16">
        <f t="shared" si="5"/>
        <v>16</v>
      </c>
      <c r="H51" s="2"/>
    </row>
    <row r="52" spans="1:8" s="3" customFormat="1" ht="63.75" outlineLevel="1">
      <c r="A52" s="13" t="s">
        <v>92</v>
      </c>
      <c r="B52" s="14" t="s">
        <v>93</v>
      </c>
      <c r="C52" s="15" t="s">
        <v>23</v>
      </c>
      <c r="D52" s="90">
        <v>6</v>
      </c>
      <c r="E52" s="16">
        <f t="shared" si="0"/>
        <v>6</v>
      </c>
      <c r="F52" s="16"/>
      <c r="G52" s="16">
        <f t="shared" si="5"/>
        <v>36</v>
      </c>
      <c r="H52" s="2"/>
    </row>
    <row r="53" spans="1:8" s="3" customFormat="1" ht="51" outlineLevel="1">
      <c r="A53" s="13" t="s">
        <v>94</v>
      </c>
      <c r="B53" s="14" t="s">
        <v>95</v>
      </c>
      <c r="C53" s="15" t="s">
        <v>23</v>
      </c>
      <c r="D53" s="90">
        <v>7</v>
      </c>
      <c r="E53" s="16">
        <f t="shared" si="0"/>
        <v>7</v>
      </c>
      <c r="F53" s="16"/>
      <c r="G53" s="16">
        <f t="shared" si="5"/>
        <v>49</v>
      </c>
      <c r="H53" s="2"/>
    </row>
    <row r="54" spans="1:8" s="3" customFormat="1" ht="76.5" outlineLevel="1">
      <c r="A54" s="13" t="s">
        <v>96</v>
      </c>
      <c r="B54" s="14" t="s">
        <v>97</v>
      </c>
      <c r="C54" s="15" t="s">
        <v>23</v>
      </c>
      <c r="D54" s="90">
        <v>95</v>
      </c>
      <c r="E54" s="16">
        <f t="shared" si="0"/>
        <v>95</v>
      </c>
      <c r="F54" s="16"/>
      <c r="G54" s="16">
        <f t="shared" si="5"/>
        <v>9025</v>
      </c>
      <c r="H54" s="2"/>
    </row>
    <row r="55" spans="1:8" s="3" customFormat="1" ht="21" customHeight="1">
      <c r="A55" s="34"/>
      <c r="B55" s="83" t="s">
        <v>99</v>
      </c>
      <c r="C55" s="35"/>
      <c r="D55" s="36"/>
      <c r="E55" s="37">
        <f t="shared" si="0"/>
        <v>0</v>
      </c>
      <c r="F55" s="37"/>
      <c r="G55" s="38">
        <f>SUM(G42:G54)</f>
        <v>1836951.34</v>
      </c>
    </row>
    <row r="56" spans="1:8" s="3" customFormat="1" ht="21" customHeight="1">
      <c r="A56" s="28"/>
      <c r="B56" s="47" t="s">
        <v>100</v>
      </c>
      <c r="C56" s="30"/>
      <c r="D56" s="31"/>
      <c r="E56" s="32">
        <f t="shared" si="0"/>
        <v>0</v>
      </c>
      <c r="F56" s="32"/>
      <c r="G56" s="48">
        <f>G55+G40+G35+G30+G24+G13</f>
        <v>545975783.82000005</v>
      </c>
    </row>
    <row r="57" spans="1:8" s="3" customFormat="1" ht="21" customHeight="1">
      <c r="A57" s="50"/>
      <c r="B57" s="23" t="s">
        <v>6</v>
      </c>
      <c r="C57" s="24"/>
      <c r="D57" s="25"/>
      <c r="E57" s="26">
        <f t="shared" si="0"/>
        <v>0</v>
      </c>
      <c r="F57" s="26"/>
      <c r="G57" s="27"/>
    </row>
    <row r="58" spans="1:8" s="3" customFormat="1" ht="21" customHeight="1">
      <c r="A58" s="17" t="s">
        <v>13</v>
      </c>
      <c r="B58" s="82" t="s">
        <v>14</v>
      </c>
      <c r="C58" s="18"/>
      <c r="D58" s="19"/>
      <c r="E58" s="20">
        <f t="shared" si="0"/>
        <v>0</v>
      </c>
      <c r="F58" s="20"/>
      <c r="G58" s="21"/>
    </row>
    <row r="59" spans="1:8" s="3" customFormat="1" ht="102" outlineLevel="1">
      <c r="A59" s="13" t="s">
        <v>106</v>
      </c>
      <c r="B59" s="14" t="s">
        <v>107</v>
      </c>
      <c r="C59" s="15" t="s">
        <v>28</v>
      </c>
      <c r="D59" s="90">
        <v>963.36</v>
      </c>
      <c r="E59" s="16">
        <f t="shared" si="0"/>
        <v>963.36</v>
      </c>
      <c r="F59" s="16"/>
      <c r="G59" s="16">
        <f t="shared" ref="G59:G63" si="6">ROUND(D59*E59,2)</f>
        <v>928062.49</v>
      </c>
      <c r="H59" s="2"/>
    </row>
    <row r="60" spans="1:8" s="3" customFormat="1" ht="63.75" outlineLevel="1">
      <c r="A60" s="13" t="s">
        <v>108</v>
      </c>
      <c r="B60" s="14" t="s">
        <v>109</v>
      </c>
      <c r="C60" s="15" t="s">
        <v>20</v>
      </c>
      <c r="D60" s="90">
        <v>46.45</v>
      </c>
      <c r="E60" s="16">
        <f t="shared" si="0"/>
        <v>46.45</v>
      </c>
      <c r="F60" s="16"/>
      <c r="G60" s="16">
        <f t="shared" si="6"/>
        <v>2157.6</v>
      </c>
      <c r="H60" s="2"/>
    </row>
    <row r="61" spans="1:8" s="3" customFormat="1" ht="51" outlineLevel="1">
      <c r="A61" s="13" t="s">
        <v>110</v>
      </c>
      <c r="B61" s="14" t="s">
        <v>111</v>
      </c>
      <c r="C61" s="15" t="s">
        <v>28</v>
      </c>
      <c r="D61" s="90">
        <v>144.32</v>
      </c>
      <c r="E61" s="16">
        <f t="shared" si="0"/>
        <v>144.32</v>
      </c>
      <c r="F61" s="16"/>
      <c r="G61" s="16">
        <f t="shared" si="6"/>
        <v>20828.259999999998</v>
      </c>
      <c r="H61" s="2"/>
    </row>
    <row r="62" spans="1:8" s="3" customFormat="1" ht="76.5" outlineLevel="1">
      <c r="A62" s="13" t="s">
        <v>112</v>
      </c>
      <c r="B62" s="14" t="s">
        <v>113</v>
      </c>
      <c r="C62" s="15" t="s">
        <v>28</v>
      </c>
      <c r="D62" s="90">
        <v>760.29</v>
      </c>
      <c r="E62" s="16">
        <f t="shared" si="0"/>
        <v>760.29</v>
      </c>
      <c r="F62" s="16"/>
      <c r="G62" s="16">
        <f t="shared" si="6"/>
        <v>578040.88</v>
      </c>
      <c r="H62" s="2"/>
    </row>
    <row r="63" spans="1:8" s="3" customFormat="1" ht="51" outlineLevel="1">
      <c r="A63" s="13" t="s">
        <v>114</v>
      </c>
      <c r="B63" s="14" t="s">
        <v>115</v>
      </c>
      <c r="C63" s="15" t="s">
        <v>28</v>
      </c>
      <c r="D63" s="90">
        <v>203.07</v>
      </c>
      <c r="E63" s="16">
        <f t="shared" si="0"/>
        <v>203.07</v>
      </c>
      <c r="F63" s="16"/>
      <c r="G63" s="16">
        <f t="shared" si="6"/>
        <v>41237.42</v>
      </c>
      <c r="H63" s="2"/>
    </row>
    <row r="64" spans="1:8" s="3" customFormat="1" ht="21" customHeight="1">
      <c r="A64" s="34"/>
      <c r="B64" s="83" t="s">
        <v>105</v>
      </c>
      <c r="C64" s="35"/>
      <c r="D64" s="36"/>
      <c r="E64" s="37">
        <f t="shared" si="0"/>
        <v>0</v>
      </c>
      <c r="F64" s="37"/>
      <c r="G64" s="38">
        <f>SUM(G59:G63)</f>
        <v>1570326.65</v>
      </c>
    </row>
    <row r="65" spans="1:8" s="3" customFormat="1" ht="21" customHeight="1">
      <c r="A65" s="17" t="s">
        <v>44</v>
      </c>
      <c r="B65" s="82" t="s">
        <v>131</v>
      </c>
      <c r="C65" s="18"/>
      <c r="D65" s="19"/>
      <c r="E65" s="20">
        <f t="shared" si="0"/>
        <v>0</v>
      </c>
      <c r="F65" s="20"/>
      <c r="G65" s="21"/>
    </row>
    <row r="66" spans="1:8" s="3" customFormat="1" ht="38.25" outlineLevel="1">
      <c r="A66" s="13" t="s">
        <v>116</v>
      </c>
      <c r="B66" s="14" t="s">
        <v>117</v>
      </c>
      <c r="C66" s="15" t="s">
        <v>17</v>
      </c>
      <c r="D66" s="90">
        <v>774.36</v>
      </c>
      <c r="E66" s="16">
        <f t="shared" si="0"/>
        <v>774.36</v>
      </c>
      <c r="F66" s="16"/>
      <c r="G66" s="16">
        <f t="shared" ref="G66:G72" si="7">ROUND(D66*E66,2)</f>
        <v>599633.41</v>
      </c>
      <c r="H66" s="2"/>
    </row>
    <row r="67" spans="1:8" s="3" customFormat="1" ht="51" outlineLevel="1">
      <c r="A67" s="13" t="s">
        <v>118</v>
      </c>
      <c r="B67" s="14" t="s">
        <v>119</v>
      </c>
      <c r="C67" s="15" t="s">
        <v>23</v>
      </c>
      <c r="D67" s="90">
        <v>13</v>
      </c>
      <c r="E67" s="16">
        <f t="shared" si="0"/>
        <v>13</v>
      </c>
      <c r="F67" s="16"/>
      <c r="G67" s="16">
        <f t="shared" si="7"/>
        <v>169</v>
      </c>
      <c r="H67" s="2"/>
    </row>
    <row r="68" spans="1:8" s="3" customFormat="1" ht="38.25" outlineLevel="1">
      <c r="A68" s="13" t="s">
        <v>120</v>
      </c>
      <c r="B68" s="14" t="s">
        <v>121</v>
      </c>
      <c r="C68" s="15" t="s">
        <v>23</v>
      </c>
      <c r="D68" s="90">
        <v>4</v>
      </c>
      <c r="E68" s="16">
        <f t="shared" si="0"/>
        <v>4</v>
      </c>
      <c r="F68" s="16"/>
      <c r="G68" s="16">
        <f t="shared" si="7"/>
        <v>16</v>
      </c>
      <c r="H68" s="2"/>
    </row>
    <row r="69" spans="1:8" s="3" customFormat="1" ht="38.25" outlineLevel="1">
      <c r="A69" s="13" t="s">
        <v>122</v>
      </c>
      <c r="B69" s="14" t="s">
        <v>123</v>
      </c>
      <c r="C69" s="15" t="s">
        <v>23</v>
      </c>
      <c r="D69" s="90">
        <v>2</v>
      </c>
      <c r="E69" s="16">
        <f t="shared" si="0"/>
        <v>2</v>
      </c>
      <c r="F69" s="16"/>
      <c r="G69" s="16">
        <f t="shared" si="7"/>
        <v>4</v>
      </c>
      <c r="H69" s="2"/>
    </row>
    <row r="70" spans="1:8" s="3" customFormat="1" ht="38.25" outlineLevel="1">
      <c r="A70" s="13" t="s">
        <v>124</v>
      </c>
      <c r="B70" s="14" t="s">
        <v>125</v>
      </c>
      <c r="C70" s="15" t="s">
        <v>23</v>
      </c>
      <c r="D70" s="90">
        <v>3</v>
      </c>
      <c r="E70" s="16">
        <f t="shared" si="0"/>
        <v>3</v>
      </c>
      <c r="F70" s="16"/>
      <c r="G70" s="16">
        <f t="shared" si="7"/>
        <v>9</v>
      </c>
      <c r="H70" s="2"/>
    </row>
    <row r="71" spans="1:8" s="3" customFormat="1" ht="38.25" outlineLevel="1">
      <c r="A71" s="13" t="s">
        <v>126</v>
      </c>
      <c r="B71" s="14" t="s">
        <v>127</v>
      </c>
      <c r="C71" s="15" t="s">
        <v>23</v>
      </c>
      <c r="D71" s="90">
        <v>6</v>
      </c>
      <c r="E71" s="16">
        <f t="shared" si="0"/>
        <v>6</v>
      </c>
      <c r="F71" s="16"/>
      <c r="G71" s="16">
        <f t="shared" si="7"/>
        <v>36</v>
      </c>
      <c r="H71" s="2"/>
    </row>
    <row r="72" spans="1:8" s="3" customFormat="1" ht="51" outlineLevel="1">
      <c r="A72" s="13" t="s">
        <v>128</v>
      </c>
      <c r="B72" s="14" t="s">
        <v>129</v>
      </c>
      <c r="C72" s="15" t="s">
        <v>23</v>
      </c>
      <c r="D72" s="90">
        <v>26</v>
      </c>
      <c r="E72" s="16">
        <f t="shared" si="0"/>
        <v>26</v>
      </c>
      <c r="F72" s="16"/>
      <c r="G72" s="16">
        <f t="shared" si="7"/>
        <v>676</v>
      </c>
      <c r="H72" s="2"/>
    </row>
    <row r="73" spans="1:8" s="3" customFormat="1" ht="21" customHeight="1">
      <c r="A73" s="34"/>
      <c r="B73" s="83" t="s">
        <v>130</v>
      </c>
      <c r="C73" s="35"/>
      <c r="D73" s="36"/>
      <c r="E73" s="37">
        <f t="shared" si="0"/>
        <v>0</v>
      </c>
      <c r="F73" s="37"/>
      <c r="G73" s="38">
        <f>SUM(G66:G72)</f>
        <v>600543.41</v>
      </c>
    </row>
    <row r="74" spans="1:8" s="3" customFormat="1" ht="21" customHeight="1">
      <c r="A74" s="17" t="s">
        <v>54</v>
      </c>
      <c r="B74" s="82" t="s">
        <v>136</v>
      </c>
      <c r="C74" s="18"/>
      <c r="D74" s="19"/>
      <c r="E74" s="20">
        <f t="shared" si="0"/>
        <v>0</v>
      </c>
      <c r="F74" s="20"/>
      <c r="G74" s="21"/>
    </row>
    <row r="75" spans="1:8" s="3" customFormat="1" ht="165.75" outlineLevel="1">
      <c r="A75" s="13" t="s">
        <v>132</v>
      </c>
      <c r="B75" s="14" t="s">
        <v>133</v>
      </c>
      <c r="C75" s="15" t="s">
        <v>23</v>
      </c>
      <c r="D75" s="90">
        <v>56</v>
      </c>
      <c r="E75" s="16">
        <f t="shared" ref="E75:E138" si="8">ROUND(D75,2)</f>
        <v>56</v>
      </c>
      <c r="F75" s="16"/>
      <c r="G75" s="16">
        <f t="shared" ref="G75:G76" si="9">ROUND(D75*E75,2)</f>
        <v>3136</v>
      </c>
      <c r="H75" s="2"/>
    </row>
    <row r="76" spans="1:8" s="3" customFormat="1" ht="178.5" outlineLevel="1">
      <c r="A76" s="13" t="s">
        <v>134</v>
      </c>
      <c r="B76" s="14" t="s">
        <v>135</v>
      </c>
      <c r="C76" s="15" t="s">
        <v>23</v>
      </c>
      <c r="D76" s="90">
        <v>51</v>
      </c>
      <c r="E76" s="16">
        <f t="shared" si="8"/>
        <v>51</v>
      </c>
      <c r="F76" s="16"/>
      <c r="G76" s="16">
        <f t="shared" si="9"/>
        <v>2601</v>
      </c>
      <c r="H76" s="2"/>
    </row>
    <row r="77" spans="1:8" s="3" customFormat="1" ht="21" customHeight="1">
      <c r="A77" s="34"/>
      <c r="B77" s="83" t="s">
        <v>137</v>
      </c>
      <c r="C77" s="35"/>
      <c r="D77" s="36"/>
      <c r="E77" s="37">
        <f t="shared" si="8"/>
        <v>0</v>
      </c>
      <c r="F77" s="37"/>
      <c r="G77" s="38">
        <f>SUM(G75:G76)</f>
        <v>5737</v>
      </c>
    </row>
    <row r="78" spans="1:8" s="3" customFormat="1" ht="21" customHeight="1">
      <c r="A78" s="17" t="s">
        <v>62</v>
      </c>
      <c r="B78" s="82" t="s">
        <v>148</v>
      </c>
      <c r="C78" s="18"/>
      <c r="D78" s="19"/>
      <c r="E78" s="20">
        <f t="shared" si="8"/>
        <v>0</v>
      </c>
      <c r="F78" s="20"/>
      <c r="G78" s="21"/>
    </row>
    <row r="79" spans="1:8" s="3" customFormat="1" ht="127.5" outlineLevel="1">
      <c r="A79" s="13" t="s">
        <v>138</v>
      </c>
      <c r="B79" s="14" t="s">
        <v>139</v>
      </c>
      <c r="C79" s="15" t="s">
        <v>23</v>
      </c>
      <c r="D79" s="90">
        <v>13</v>
      </c>
      <c r="E79" s="16">
        <f t="shared" si="8"/>
        <v>13</v>
      </c>
      <c r="F79" s="16"/>
      <c r="G79" s="16">
        <f t="shared" ref="G79:G82" si="10">ROUND(D79*E79,2)</f>
        <v>169</v>
      </c>
      <c r="H79" s="2"/>
    </row>
    <row r="80" spans="1:8" s="3" customFormat="1" ht="38.25" outlineLevel="1">
      <c r="A80" s="13" t="s">
        <v>140</v>
      </c>
      <c r="B80" s="14" t="s">
        <v>141</v>
      </c>
      <c r="C80" s="15" t="s">
        <v>23</v>
      </c>
      <c r="D80" s="90">
        <v>13</v>
      </c>
      <c r="E80" s="16">
        <f t="shared" si="8"/>
        <v>13</v>
      </c>
      <c r="F80" s="16"/>
      <c r="G80" s="16">
        <f t="shared" si="10"/>
        <v>169</v>
      </c>
      <c r="H80" s="2"/>
    </row>
    <row r="81" spans="1:8" s="3" customFormat="1" ht="51" outlineLevel="1">
      <c r="A81" s="13" t="s">
        <v>142</v>
      </c>
      <c r="B81" s="14" t="s">
        <v>143</v>
      </c>
      <c r="C81" s="15" t="s">
        <v>23</v>
      </c>
      <c r="D81" s="90">
        <v>22</v>
      </c>
      <c r="E81" s="16">
        <f t="shared" si="8"/>
        <v>22</v>
      </c>
      <c r="F81" s="16"/>
      <c r="G81" s="16">
        <f t="shared" si="10"/>
        <v>484</v>
      </c>
      <c r="H81" s="2"/>
    </row>
    <row r="82" spans="1:8" s="3" customFormat="1" ht="25.5" outlineLevel="1">
      <c r="A82" s="13" t="s">
        <v>144</v>
      </c>
      <c r="B82" s="14" t="s">
        <v>145</v>
      </c>
      <c r="C82" s="15" t="s">
        <v>146</v>
      </c>
      <c r="D82" s="90">
        <v>1</v>
      </c>
      <c r="E82" s="16">
        <f t="shared" si="8"/>
        <v>1</v>
      </c>
      <c r="F82" s="16"/>
      <c r="G82" s="16">
        <f t="shared" si="10"/>
        <v>1</v>
      </c>
      <c r="H82" s="2"/>
    </row>
    <row r="83" spans="1:8" s="3" customFormat="1" ht="21" customHeight="1">
      <c r="A83" s="34"/>
      <c r="B83" s="83" t="s">
        <v>147</v>
      </c>
      <c r="C83" s="35"/>
      <c r="D83" s="36"/>
      <c r="E83" s="37">
        <f t="shared" si="8"/>
        <v>0</v>
      </c>
      <c r="F83" s="37"/>
      <c r="G83" s="38">
        <f>SUM(G79:G82)</f>
        <v>823</v>
      </c>
    </row>
    <row r="84" spans="1:8" s="3" customFormat="1" ht="21" customHeight="1">
      <c r="A84" s="22"/>
      <c r="B84" s="45" t="s">
        <v>149</v>
      </c>
      <c r="C84" s="24"/>
      <c r="D84" s="25"/>
      <c r="E84" s="26">
        <f t="shared" si="8"/>
        <v>0</v>
      </c>
      <c r="F84" s="26"/>
      <c r="G84" s="46">
        <f>G83+G77+G73+G64</f>
        <v>2177430.06</v>
      </c>
    </row>
    <row r="85" spans="1:8" s="3" customFormat="1" ht="21" customHeight="1">
      <c r="A85" s="52"/>
      <c r="B85" s="84" t="s">
        <v>7</v>
      </c>
      <c r="C85" s="41"/>
      <c r="D85" s="42"/>
      <c r="E85" s="43">
        <f t="shared" si="8"/>
        <v>0</v>
      </c>
      <c r="F85" s="43"/>
      <c r="G85" s="53"/>
    </row>
    <row r="86" spans="1:8" s="3" customFormat="1" ht="21" customHeight="1">
      <c r="A86" s="17" t="s">
        <v>13</v>
      </c>
      <c r="B86" s="82" t="s">
        <v>14</v>
      </c>
      <c r="C86" s="18"/>
      <c r="D86" s="19"/>
      <c r="E86" s="20">
        <f t="shared" si="8"/>
        <v>0</v>
      </c>
      <c r="F86" s="20"/>
      <c r="G86" s="21"/>
    </row>
    <row r="87" spans="1:8" s="3" customFormat="1" ht="102" outlineLevel="1">
      <c r="A87" s="13" t="s">
        <v>151</v>
      </c>
      <c r="B87" s="14" t="s">
        <v>152</v>
      </c>
      <c r="C87" s="15" t="s">
        <v>28</v>
      </c>
      <c r="D87" s="90">
        <v>1553.67</v>
      </c>
      <c r="E87" s="16">
        <f t="shared" si="8"/>
        <v>1553.67</v>
      </c>
      <c r="F87" s="16"/>
      <c r="G87" s="16">
        <f t="shared" ref="G87:G93" si="11">ROUND(D87*E87,2)</f>
        <v>2413890.4700000002</v>
      </c>
      <c r="H87" s="2"/>
    </row>
    <row r="88" spans="1:8" s="3" customFormat="1" ht="63.75" outlineLevel="1">
      <c r="A88" s="13" t="s">
        <v>153</v>
      </c>
      <c r="B88" s="14" t="s">
        <v>154</v>
      </c>
      <c r="C88" s="15" t="s">
        <v>20</v>
      </c>
      <c r="D88" s="90">
        <v>55.93</v>
      </c>
      <c r="E88" s="16">
        <f t="shared" si="8"/>
        <v>55.93</v>
      </c>
      <c r="F88" s="16"/>
      <c r="G88" s="16">
        <f t="shared" si="11"/>
        <v>3128.16</v>
      </c>
      <c r="H88" s="2"/>
    </row>
    <row r="89" spans="1:8" s="3" customFormat="1" ht="71.25" customHeight="1" outlineLevel="1">
      <c r="A89" s="13" t="s">
        <v>155</v>
      </c>
      <c r="B89" s="14" t="s">
        <v>111</v>
      </c>
      <c r="C89" s="15" t="s">
        <v>28</v>
      </c>
      <c r="D89" s="90">
        <v>252.72</v>
      </c>
      <c r="E89" s="16">
        <f t="shared" si="8"/>
        <v>252.72</v>
      </c>
      <c r="F89" s="16"/>
      <c r="G89" s="16">
        <f t="shared" si="11"/>
        <v>63867.4</v>
      </c>
      <c r="H89" s="2"/>
    </row>
    <row r="90" spans="1:8" s="3" customFormat="1" ht="49.5" customHeight="1" outlineLevel="1">
      <c r="A90" s="13" t="s">
        <v>156</v>
      </c>
      <c r="B90" s="14" t="s">
        <v>157</v>
      </c>
      <c r="C90" s="15" t="s">
        <v>28</v>
      </c>
      <c r="D90" s="90">
        <v>1181.8499999999999</v>
      </c>
      <c r="E90" s="16">
        <f t="shared" si="8"/>
        <v>1181.8499999999999</v>
      </c>
      <c r="F90" s="16"/>
      <c r="G90" s="16">
        <f t="shared" si="11"/>
        <v>1396769.42</v>
      </c>
      <c r="H90" s="2"/>
    </row>
    <row r="91" spans="1:8" s="3" customFormat="1" ht="54.75" customHeight="1" outlineLevel="1">
      <c r="A91" s="13" t="s">
        <v>158</v>
      </c>
      <c r="B91" s="14" t="s">
        <v>159</v>
      </c>
      <c r="C91" s="15" t="s">
        <v>23</v>
      </c>
      <c r="D91" s="90">
        <v>8</v>
      </c>
      <c r="E91" s="16">
        <f t="shared" si="8"/>
        <v>8</v>
      </c>
      <c r="F91" s="16"/>
      <c r="G91" s="16">
        <f t="shared" si="11"/>
        <v>64</v>
      </c>
      <c r="H91" s="2"/>
    </row>
    <row r="92" spans="1:8" s="3" customFormat="1" ht="37.5" customHeight="1" outlineLevel="1">
      <c r="A92" s="13" t="s">
        <v>160</v>
      </c>
      <c r="B92" s="14" t="s">
        <v>161</v>
      </c>
      <c r="C92" s="15" t="s">
        <v>23</v>
      </c>
      <c r="D92" s="90">
        <v>3</v>
      </c>
      <c r="E92" s="16">
        <f t="shared" si="8"/>
        <v>3</v>
      </c>
      <c r="F92" s="16"/>
      <c r="G92" s="16">
        <f t="shared" si="11"/>
        <v>9</v>
      </c>
      <c r="H92" s="2"/>
    </row>
    <row r="93" spans="1:8" s="3" customFormat="1" ht="38.25" outlineLevel="1">
      <c r="A93" s="13" t="s">
        <v>162</v>
      </c>
      <c r="B93" s="14" t="s">
        <v>163</v>
      </c>
      <c r="C93" s="15" t="s">
        <v>28</v>
      </c>
      <c r="D93" s="90">
        <v>371.83</v>
      </c>
      <c r="E93" s="16">
        <f t="shared" si="8"/>
        <v>371.83</v>
      </c>
      <c r="F93" s="16"/>
      <c r="G93" s="16">
        <f t="shared" si="11"/>
        <v>138257.54999999999</v>
      </c>
      <c r="H93" s="2"/>
    </row>
    <row r="94" spans="1:8" s="3" customFormat="1" ht="21" customHeight="1">
      <c r="A94" s="34"/>
      <c r="B94" s="83" t="s">
        <v>105</v>
      </c>
      <c r="C94" s="35"/>
      <c r="D94" s="36"/>
      <c r="E94" s="37">
        <f t="shared" si="8"/>
        <v>0</v>
      </c>
      <c r="F94" s="37"/>
      <c r="G94" s="38">
        <f>SUM(G87:G93)</f>
        <v>4015986</v>
      </c>
    </row>
    <row r="95" spans="1:8" s="3" customFormat="1" ht="21" customHeight="1">
      <c r="A95" s="17" t="s">
        <v>44</v>
      </c>
      <c r="B95" s="82" t="s">
        <v>131</v>
      </c>
      <c r="C95" s="18"/>
      <c r="D95" s="19"/>
      <c r="E95" s="20">
        <f t="shared" si="8"/>
        <v>0</v>
      </c>
      <c r="F95" s="20"/>
      <c r="G95" s="21"/>
    </row>
    <row r="96" spans="1:8" s="3" customFormat="1" ht="76.5" outlineLevel="1">
      <c r="A96" s="13" t="s">
        <v>164</v>
      </c>
      <c r="B96" s="14" t="s">
        <v>165</v>
      </c>
      <c r="C96" s="15" t="s">
        <v>17</v>
      </c>
      <c r="D96" s="90">
        <v>744.97</v>
      </c>
      <c r="E96" s="16">
        <f t="shared" si="8"/>
        <v>744.97</v>
      </c>
      <c r="F96" s="16"/>
      <c r="G96" s="16">
        <f t="shared" ref="G96:G100" si="12">ROUND(D96*E96,2)</f>
        <v>554980.30000000005</v>
      </c>
      <c r="H96" s="2"/>
    </row>
    <row r="97" spans="1:8" s="3" customFormat="1" ht="78.75" customHeight="1" outlineLevel="1">
      <c r="A97" s="13" t="s">
        <v>166</v>
      </c>
      <c r="B97" s="14" t="s">
        <v>167</v>
      </c>
      <c r="C97" s="15" t="s">
        <v>23</v>
      </c>
      <c r="D97" s="90">
        <v>47</v>
      </c>
      <c r="E97" s="16">
        <f t="shared" si="8"/>
        <v>47</v>
      </c>
      <c r="F97" s="16"/>
      <c r="G97" s="16">
        <f t="shared" si="12"/>
        <v>2209</v>
      </c>
      <c r="H97" s="2"/>
    </row>
    <row r="98" spans="1:8" s="3" customFormat="1" ht="78.75" customHeight="1" outlineLevel="1">
      <c r="A98" s="13" t="s">
        <v>168</v>
      </c>
      <c r="B98" s="14" t="s">
        <v>169</v>
      </c>
      <c r="C98" s="15" t="s">
        <v>23</v>
      </c>
      <c r="D98" s="90">
        <v>59</v>
      </c>
      <c r="E98" s="16">
        <f t="shared" si="8"/>
        <v>59</v>
      </c>
      <c r="F98" s="16"/>
      <c r="G98" s="16">
        <f t="shared" si="12"/>
        <v>3481</v>
      </c>
      <c r="H98" s="2"/>
    </row>
    <row r="99" spans="1:8" s="3" customFormat="1" ht="51" outlineLevel="1">
      <c r="A99" s="13" t="s">
        <v>170</v>
      </c>
      <c r="B99" s="14" t="s">
        <v>171</v>
      </c>
      <c r="C99" s="15" t="s">
        <v>23</v>
      </c>
      <c r="D99" s="90">
        <v>104</v>
      </c>
      <c r="E99" s="16">
        <f t="shared" si="8"/>
        <v>104</v>
      </c>
      <c r="F99" s="16"/>
      <c r="G99" s="16">
        <f t="shared" si="12"/>
        <v>10816</v>
      </c>
      <c r="H99" s="2"/>
    </row>
    <row r="100" spans="1:8" s="3" customFormat="1" ht="56.25" customHeight="1" outlineLevel="1">
      <c r="A100" s="13" t="s">
        <v>172</v>
      </c>
      <c r="B100" s="14" t="s">
        <v>173</v>
      </c>
      <c r="C100" s="15" t="s">
        <v>23</v>
      </c>
      <c r="D100" s="90">
        <v>104</v>
      </c>
      <c r="E100" s="16">
        <f t="shared" si="8"/>
        <v>104</v>
      </c>
      <c r="F100" s="16"/>
      <c r="G100" s="16">
        <f t="shared" si="12"/>
        <v>10816</v>
      </c>
      <c r="H100" s="2"/>
    </row>
    <row r="101" spans="1:8" s="3" customFormat="1" ht="21" customHeight="1">
      <c r="A101" s="34"/>
      <c r="B101" s="83" t="s">
        <v>130</v>
      </c>
      <c r="C101" s="35"/>
      <c r="D101" s="36"/>
      <c r="E101" s="37">
        <f t="shared" si="8"/>
        <v>0</v>
      </c>
      <c r="F101" s="37"/>
      <c r="G101" s="38">
        <f>SUM(G96:G100)</f>
        <v>582302.30000000005</v>
      </c>
    </row>
    <row r="102" spans="1:8" s="3" customFormat="1" ht="21" customHeight="1">
      <c r="A102" s="17" t="s">
        <v>54</v>
      </c>
      <c r="B102" s="82" t="s">
        <v>174</v>
      </c>
      <c r="C102" s="18"/>
      <c r="D102" s="19"/>
      <c r="E102" s="20">
        <f t="shared" si="8"/>
        <v>0</v>
      </c>
      <c r="F102" s="20"/>
      <c r="G102" s="21"/>
    </row>
    <row r="103" spans="1:8" s="3" customFormat="1" ht="140.25" outlineLevel="1">
      <c r="A103" s="13" t="s">
        <v>176</v>
      </c>
      <c r="B103" s="14" t="s">
        <v>177</v>
      </c>
      <c r="C103" s="15" t="s">
        <v>23</v>
      </c>
      <c r="D103" s="90">
        <v>49</v>
      </c>
      <c r="E103" s="16">
        <f t="shared" si="8"/>
        <v>49</v>
      </c>
      <c r="F103" s="16"/>
      <c r="G103" s="16">
        <f t="shared" ref="G103:G104" si="13">ROUND(D103*E103,2)</f>
        <v>2401</v>
      </c>
      <c r="H103" s="2"/>
    </row>
    <row r="104" spans="1:8" s="3" customFormat="1" ht="140.25" outlineLevel="1">
      <c r="A104" s="13" t="s">
        <v>178</v>
      </c>
      <c r="B104" s="14" t="s">
        <v>179</v>
      </c>
      <c r="C104" s="15" t="s">
        <v>23</v>
      </c>
      <c r="D104" s="90">
        <v>53</v>
      </c>
      <c r="E104" s="16">
        <f t="shared" si="8"/>
        <v>53</v>
      </c>
      <c r="F104" s="16"/>
      <c r="G104" s="16">
        <f t="shared" si="13"/>
        <v>2809</v>
      </c>
      <c r="H104" s="2"/>
    </row>
    <row r="105" spans="1:8" s="3" customFormat="1" ht="21" customHeight="1">
      <c r="A105" s="34"/>
      <c r="B105" s="83" t="s">
        <v>175</v>
      </c>
      <c r="C105" s="35"/>
      <c r="D105" s="36"/>
      <c r="E105" s="37">
        <f t="shared" si="8"/>
        <v>0</v>
      </c>
      <c r="F105" s="37"/>
      <c r="G105" s="38">
        <f>SUM(G103:G104)</f>
        <v>5210</v>
      </c>
    </row>
    <row r="106" spans="1:8" s="3" customFormat="1" ht="21" customHeight="1">
      <c r="A106" s="17" t="s">
        <v>62</v>
      </c>
      <c r="B106" s="82" t="s">
        <v>180</v>
      </c>
      <c r="C106" s="18"/>
      <c r="D106" s="19"/>
      <c r="E106" s="20">
        <f t="shared" si="8"/>
        <v>0</v>
      </c>
      <c r="F106" s="20"/>
      <c r="G106" s="21"/>
    </row>
    <row r="107" spans="1:8" s="3" customFormat="1" ht="78.75" customHeight="1" outlineLevel="1">
      <c r="A107" s="13" t="s">
        <v>182</v>
      </c>
      <c r="B107" s="14" t="s">
        <v>183</v>
      </c>
      <c r="C107" s="15" t="s">
        <v>23</v>
      </c>
      <c r="D107" s="90">
        <v>4</v>
      </c>
      <c r="E107" s="16">
        <f t="shared" si="8"/>
        <v>4</v>
      </c>
      <c r="F107" s="16"/>
      <c r="G107" s="16">
        <f t="shared" ref="G107:G112" si="14">ROUND(D107*E107,2)</f>
        <v>16</v>
      </c>
      <c r="H107" s="2"/>
    </row>
    <row r="108" spans="1:8" s="3" customFormat="1" ht="73.5" customHeight="1" outlineLevel="1">
      <c r="A108" s="13" t="s">
        <v>184</v>
      </c>
      <c r="B108" s="14" t="s">
        <v>185</v>
      </c>
      <c r="C108" s="15" t="s">
        <v>23</v>
      </c>
      <c r="D108" s="90">
        <v>4</v>
      </c>
      <c r="E108" s="16">
        <f t="shared" si="8"/>
        <v>4</v>
      </c>
      <c r="F108" s="16"/>
      <c r="G108" s="16">
        <f t="shared" si="14"/>
        <v>16</v>
      </c>
      <c r="H108" s="2"/>
    </row>
    <row r="109" spans="1:8" s="3" customFormat="1" ht="63" customHeight="1" outlineLevel="1">
      <c r="A109" s="13" t="s">
        <v>186</v>
      </c>
      <c r="B109" s="14" t="s">
        <v>187</v>
      </c>
      <c r="C109" s="15" t="s">
        <v>23</v>
      </c>
      <c r="D109" s="90">
        <v>3</v>
      </c>
      <c r="E109" s="16">
        <f t="shared" si="8"/>
        <v>3</v>
      </c>
      <c r="F109" s="16"/>
      <c r="G109" s="16">
        <f t="shared" si="14"/>
        <v>9</v>
      </c>
      <c r="H109" s="2"/>
    </row>
    <row r="110" spans="1:8" s="3" customFormat="1" ht="127.5" outlineLevel="1">
      <c r="A110" s="13" t="s">
        <v>188</v>
      </c>
      <c r="B110" s="14" t="s">
        <v>189</v>
      </c>
      <c r="C110" s="15" t="s">
        <v>23</v>
      </c>
      <c r="D110" s="90">
        <v>8</v>
      </c>
      <c r="E110" s="16">
        <f t="shared" si="8"/>
        <v>8</v>
      </c>
      <c r="F110" s="16"/>
      <c r="G110" s="16">
        <f t="shared" si="14"/>
        <v>64</v>
      </c>
      <c r="H110" s="2"/>
    </row>
    <row r="111" spans="1:8" s="3" customFormat="1" ht="40.5" customHeight="1" outlineLevel="1">
      <c r="A111" s="13" t="s">
        <v>190</v>
      </c>
      <c r="B111" s="14" t="s">
        <v>191</v>
      </c>
      <c r="C111" s="15" t="s">
        <v>23</v>
      </c>
      <c r="D111" s="90">
        <v>3</v>
      </c>
      <c r="E111" s="16">
        <f t="shared" si="8"/>
        <v>3</v>
      </c>
      <c r="F111" s="16"/>
      <c r="G111" s="16">
        <f t="shared" si="14"/>
        <v>9</v>
      </c>
      <c r="H111" s="2"/>
    </row>
    <row r="112" spans="1:8" s="3" customFormat="1" ht="30.75" customHeight="1" outlineLevel="1">
      <c r="A112" s="13" t="s">
        <v>192</v>
      </c>
      <c r="B112" s="14" t="s">
        <v>193</v>
      </c>
      <c r="C112" s="15" t="s">
        <v>146</v>
      </c>
      <c r="D112" s="90">
        <v>1</v>
      </c>
      <c r="E112" s="16">
        <f t="shared" si="8"/>
        <v>1</v>
      </c>
      <c r="F112" s="16"/>
      <c r="G112" s="16">
        <f t="shared" si="14"/>
        <v>1</v>
      </c>
      <c r="H112" s="2"/>
    </row>
    <row r="113" spans="1:8" s="3" customFormat="1" ht="21" customHeight="1">
      <c r="A113" s="34"/>
      <c r="B113" s="83" t="s">
        <v>181</v>
      </c>
      <c r="C113" s="35"/>
      <c r="D113" s="36"/>
      <c r="E113" s="37">
        <f t="shared" si="8"/>
        <v>0</v>
      </c>
      <c r="F113" s="37"/>
      <c r="G113" s="38">
        <f>SUM(G107:G112)</f>
        <v>115</v>
      </c>
    </row>
    <row r="114" spans="1:8" s="3" customFormat="1" ht="21" customHeight="1">
      <c r="A114" s="39"/>
      <c r="B114" s="40" t="s">
        <v>150</v>
      </c>
      <c r="C114" s="41"/>
      <c r="D114" s="42"/>
      <c r="E114" s="43">
        <f t="shared" si="8"/>
        <v>0</v>
      </c>
      <c r="F114" s="43"/>
      <c r="G114" s="44">
        <f>G113+G105+G101+G94</f>
        <v>4603613.3</v>
      </c>
    </row>
    <row r="115" spans="1:8" s="3" customFormat="1" ht="21" customHeight="1">
      <c r="A115" s="54"/>
      <c r="B115" s="55" t="s">
        <v>8</v>
      </c>
      <c r="C115" s="56"/>
      <c r="D115" s="57"/>
      <c r="E115" s="58">
        <f t="shared" si="8"/>
        <v>0</v>
      </c>
      <c r="F115" s="58"/>
      <c r="G115" s="59"/>
    </row>
    <row r="116" spans="1:8" s="3" customFormat="1" ht="21" customHeight="1">
      <c r="A116" s="17" t="s">
        <v>13</v>
      </c>
      <c r="B116" s="82" t="s">
        <v>14</v>
      </c>
      <c r="C116" s="18"/>
      <c r="D116" s="19"/>
      <c r="E116" s="20">
        <f t="shared" si="8"/>
        <v>0</v>
      </c>
      <c r="F116" s="20"/>
      <c r="G116" s="21"/>
    </row>
    <row r="117" spans="1:8" s="3" customFormat="1" ht="38.25" outlineLevel="1">
      <c r="A117" s="13" t="s">
        <v>195</v>
      </c>
      <c r="B117" s="14" t="s">
        <v>196</v>
      </c>
      <c r="C117" s="15" t="s">
        <v>28</v>
      </c>
      <c r="D117" s="90">
        <v>116.75</v>
      </c>
      <c r="E117" s="16">
        <f t="shared" si="8"/>
        <v>116.75</v>
      </c>
      <c r="F117" s="16"/>
      <c r="G117" s="16">
        <f t="shared" ref="G117:G118" si="15">ROUND(D117*E117,2)</f>
        <v>13630.56</v>
      </c>
      <c r="H117" s="2"/>
    </row>
    <row r="118" spans="1:8" s="3" customFormat="1" ht="38.25" outlineLevel="1">
      <c r="A118" s="13" t="s">
        <v>197</v>
      </c>
      <c r="B118" s="14" t="s">
        <v>198</v>
      </c>
      <c r="C118" s="15" t="s">
        <v>28</v>
      </c>
      <c r="D118" s="90">
        <v>92.07</v>
      </c>
      <c r="E118" s="16">
        <f t="shared" si="8"/>
        <v>92.07</v>
      </c>
      <c r="F118" s="16"/>
      <c r="G118" s="16">
        <f t="shared" si="15"/>
        <v>8476.8799999999992</v>
      </c>
      <c r="H118" s="2"/>
    </row>
    <row r="119" spans="1:8" s="3" customFormat="1" ht="21" customHeight="1">
      <c r="A119" s="34"/>
      <c r="B119" s="83" t="s">
        <v>105</v>
      </c>
      <c r="C119" s="35"/>
      <c r="D119" s="36"/>
      <c r="E119" s="37">
        <f t="shared" si="8"/>
        <v>0</v>
      </c>
      <c r="F119" s="37"/>
      <c r="G119" s="38">
        <f>SUM(G117:G118)</f>
        <v>22107.439999999999</v>
      </c>
    </row>
    <row r="120" spans="1:8" s="3" customFormat="1" ht="21" customHeight="1">
      <c r="A120" s="17" t="s">
        <v>44</v>
      </c>
      <c r="B120" s="82" t="s">
        <v>205</v>
      </c>
      <c r="C120" s="18"/>
      <c r="D120" s="19"/>
      <c r="E120" s="20">
        <f t="shared" si="8"/>
        <v>0</v>
      </c>
      <c r="F120" s="20"/>
      <c r="G120" s="21"/>
    </row>
    <row r="121" spans="1:8" s="3" customFormat="1" ht="63.75" outlineLevel="1">
      <c r="A121" s="13" t="s">
        <v>199</v>
      </c>
      <c r="B121" s="14" t="s">
        <v>200</v>
      </c>
      <c r="C121" s="15" t="s">
        <v>23</v>
      </c>
      <c r="D121" s="90">
        <v>20</v>
      </c>
      <c r="E121" s="16">
        <f t="shared" si="8"/>
        <v>20</v>
      </c>
      <c r="F121" s="16"/>
      <c r="G121" s="16">
        <f t="shared" ref="G121:G123" si="16">ROUND(D121*E121,2)</f>
        <v>400</v>
      </c>
      <c r="H121" s="2"/>
    </row>
    <row r="122" spans="1:8" s="3" customFormat="1" ht="67.5" customHeight="1" outlineLevel="1">
      <c r="A122" s="13" t="s">
        <v>201</v>
      </c>
      <c r="B122" s="14" t="s">
        <v>202</v>
      </c>
      <c r="C122" s="15" t="s">
        <v>23</v>
      </c>
      <c r="D122" s="90">
        <v>20</v>
      </c>
      <c r="E122" s="16">
        <f t="shared" si="8"/>
        <v>20</v>
      </c>
      <c r="F122" s="16"/>
      <c r="G122" s="16">
        <f t="shared" si="16"/>
        <v>400</v>
      </c>
      <c r="H122" s="2"/>
    </row>
    <row r="123" spans="1:8" s="3" customFormat="1" ht="76.5" outlineLevel="1">
      <c r="A123" s="13" t="s">
        <v>203</v>
      </c>
      <c r="B123" s="14" t="s">
        <v>204</v>
      </c>
      <c r="C123" s="15" t="s">
        <v>23</v>
      </c>
      <c r="D123" s="90">
        <v>2</v>
      </c>
      <c r="E123" s="16">
        <f t="shared" si="8"/>
        <v>2</v>
      </c>
      <c r="F123" s="16"/>
      <c r="G123" s="16">
        <f t="shared" si="16"/>
        <v>4</v>
      </c>
      <c r="H123" s="2"/>
    </row>
    <row r="124" spans="1:8" s="3" customFormat="1" ht="21" customHeight="1">
      <c r="A124" s="34"/>
      <c r="B124" s="83" t="s">
        <v>206</v>
      </c>
      <c r="C124" s="35"/>
      <c r="D124" s="36"/>
      <c r="E124" s="37">
        <f t="shared" si="8"/>
        <v>0</v>
      </c>
      <c r="F124" s="37"/>
      <c r="G124" s="38">
        <f>SUM(G121:G123)</f>
        <v>804</v>
      </c>
    </row>
    <row r="125" spans="1:8" s="3" customFormat="1" ht="21" customHeight="1">
      <c r="A125" s="17" t="s">
        <v>54</v>
      </c>
      <c r="B125" s="82" t="s">
        <v>264</v>
      </c>
      <c r="C125" s="18"/>
      <c r="D125" s="19"/>
      <c r="E125" s="20">
        <f t="shared" si="8"/>
        <v>0</v>
      </c>
      <c r="F125" s="20"/>
      <c r="G125" s="21"/>
    </row>
    <row r="126" spans="1:8" s="3" customFormat="1" ht="63.75" outlineLevel="1">
      <c r="A126" s="13" t="s">
        <v>207</v>
      </c>
      <c r="B126" s="14" t="s">
        <v>208</v>
      </c>
      <c r="C126" s="15" t="s">
        <v>23</v>
      </c>
      <c r="D126" s="90">
        <v>20</v>
      </c>
      <c r="E126" s="16">
        <f t="shared" si="8"/>
        <v>20</v>
      </c>
      <c r="F126" s="16"/>
      <c r="G126" s="16">
        <f t="shared" ref="G126:G137" si="17">ROUND(D126*E126,2)</f>
        <v>400</v>
      </c>
      <c r="H126" s="2"/>
    </row>
    <row r="127" spans="1:8" s="3" customFormat="1" ht="51" outlineLevel="1">
      <c r="A127" s="13" t="s">
        <v>209</v>
      </c>
      <c r="B127" s="14" t="s">
        <v>210</v>
      </c>
      <c r="C127" s="15" t="s">
        <v>23</v>
      </c>
      <c r="D127" s="90">
        <v>20</v>
      </c>
      <c r="E127" s="16">
        <f t="shared" si="8"/>
        <v>20</v>
      </c>
      <c r="F127" s="16"/>
      <c r="G127" s="16">
        <f t="shared" si="17"/>
        <v>400</v>
      </c>
      <c r="H127" s="2"/>
    </row>
    <row r="128" spans="1:8" s="3" customFormat="1" ht="216.75" outlineLevel="1">
      <c r="A128" s="13" t="s">
        <v>211</v>
      </c>
      <c r="B128" s="14" t="s">
        <v>212</v>
      </c>
      <c r="C128" s="15" t="s">
        <v>23</v>
      </c>
      <c r="D128" s="90">
        <v>20</v>
      </c>
      <c r="E128" s="16">
        <f t="shared" si="8"/>
        <v>20</v>
      </c>
      <c r="F128" s="16"/>
      <c r="G128" s="16">
        <f t="shared" si="17"/>
        <v>400</v>
      </c>
      <c r="H128" s="2"/>
    </row>
    <row r="129" spans="1:8" s="3" customFormat="1" ht="60.75" customHeight="1" outlineLevel="1">
      <c r="A129" s="13" t="s">
        <v>213</v>
      </c>
      <c r="B129" s="14" t="s">
        <v>214</v>
      </c>
      <c r="C129" s="15" t="s">
        <v>23</v>
      </c>
      <c r="D129" s="90">
        <v>2</v>
      </c>
      <c r="E129" s="16">
        <f t="shared" si="8"/>
        <v>2</v>
      </c>
      <c r="F129" s="16"/>
      <c r="G129" s="16">
        <f t="shared" si="17"/>
        <v>4</v>
      </c>
      <c r="H129" s="2"/>
    </row>
    <row r="130" spans="1:8" s="3" customFormat="1" ht="50.25" customHeight="1" outlineLevel="1">
      <c r="A130" s="13" t="s">
        <v>215</v>
      </c>
      <c r="B130" s="14" t="s">
        <v>216</v>
      </c>
      <c r="C130" s="15" t="s">
        <v>23</v>
      </c>
      <c r="D130" s="90">
        <v>2</v>
      </c>
      <c r="E130" s="16">
        <f t="shared" si="8"/>
        <v>2</v>
      </c>
      <c r="F130" s="16"/>
      <c r="G130" s="16">
        <f t="shared" si="17"/>
        <v>4</v>
      </c>
      <c r="H130" s="2"/>
    </row>
    <row r="131" spans="1:8" s="3" customFormat="1" ht="43.5" customHeight="1" outlineLevel="1">
      <c r="A131" s="13" t="s">
        <v>217</v>
      </c>
      <c r="B131" s="14" t="s">
        <v>218</v>
      </c>
      <c r="C131" s="15" t="s">
        <v>17</v>
      </c>
      <c r="D131" s="90">
        <v>658.14</v>
      </c>
      <c r="E131" s="16">
        <f t="shared" si="8"/>
        <v>658.14</v>
      </c>
      <c r="F131" s="16"/>
      <c r="G131" s="16">
        <f t="shared" si="17"/>
        <v>433148.26</v>
      </c>
      <c r="H131" s="2"/>
    </row>
    <row r="132" spans="1:8" s="3" customFormat="1" ht="63.75" outlineLevel="1">
      <c r="A132" s="13" t="s">
        <v>219</v>
      </c>
      <c r="B132" s="14" t="s">
        <v>220</v>
      </c>
      <c r="C132" s="15" t="s">
        <v>17</v>
      </c>
      <c r="D132" s="90">
        <v>658.14</v>
      </c>
      <c r="E132" s="16">
        <f t="shared" si="8"/>
        <v>658.14</v>
      </c>
      <c r="F132" s="16"/>
      <c r="G132" s="16">
        <f t="shared" si="17"/>
        <v>433148.26</v>
      </c>
      <c r="H132" s="2"/>
    </row>
    <row r="133" spans="1:8" s="3" customFormat="1" ht="51" outlineLevel="1">
      <c r="A133" s="13" t="s">
        <v>221</v>
      </c>
      <c r="B133" s="14" t="s">
        <v>222</v>
      </c>
      <c r="C133" s="15" t="s">
        <v>223</v>
      </c>
      <c r="D133" s="90">
        <v>1</v>
      </c>
      <c r="E133" s="16">
        <f t="shared" si="8"/>
        <v>1</v>
      </c>
      <c r="F133" s="16"/>
      <c r="G133" s="16">
        <f t="shared" si="17"/>
        <v>1</v>
      </c>
      <c r="H133" s="2"/>
    </row>
    <row r="134" spans="1:8" s="3" customFormat="1" ht="38.25" outlineLevel="1">
      <c r="A134" s="13" t="s">
        <v>224</v>
      </c>
      <c r="B134" s="14" t="s">
        <v>225</v>
      </c>
      <c r="C134" s="15" t="s">
        <v>223</v>
      </c>
      <c r="D134" s="90">
        <v>1</v>
      </c>
      <c r="E134" s="16">
        <f t="shared" si="8"/>
        <v>1</v>
      </c>
      <c r="F134" s="16"/>
      <c r="G134" s="16">
        <f t="shared" si="17"/>
        <v>1</v>
      </c>
      <c r="H134" s="2"/>
    </row>
    <row r="135" spans="1:8" s="3" customFormat="1" ht="51" outlineLevel="1">
      <c r="A135" s="13" t="s">
        <v>226</v>
      </c>
      <c r="B135" s="14" t="s">
        <v>227</v>
      </c>
      <c r="C135" s="15" t="s">
        <v>23</v>
      </c>
      <c r="D135" s="90">
        <v>60</v>
      </c>
      <c r="E135" s="16">
        <f t="shared" si="8"/>
        <v>60</v>
      </c>
      <c r="F135" s="16"/>
      <c r="G135" s="16">
        <f t="shared" si="17"/>
        <v>3600</v>
      </c>
      <c r="H135" s="2"/>
    </row>
    <row r="136" spans="1:8" s="3" customFormat="1" ht="51" outlineLevel="1">
      <c r="A136" s="13" t="s">
        <v>228</v>
      </c>
      <c r="B136" s="14" t="s">
        <v>229</v>
      </c>
      <c r="C136" s="15" t="s">
        <v>23</v>
      </c>
      <c r="D136" s="90">
        <v>20</v>
      </c>
      <c r="E136" s="16">
        <f t="shared" si="8"/>
        <v>20</v>
      </c>
      <c r="F136" s="16"/>
      <c r="G136" s="16">
        <f t="shared" si="17"/>
        <v>400</v>
      </c>
      <c r="H136" s="2"/>
    </row>
    <row r="137" spans="1:8" s="3" customFormat="1" ht="51" outlineLevel="1">
      <c r="A137" s="13" t="s">
        <v>230</v>
      </c>
      <c r="B137" s="14" t="s">
        <v>231</v>
      </c>
      <c r="C137" s="15" t="s">
        <v>23</v>
      </c>
      <c r="D137" s="90">
        <v>8</v>
      </c>
      <c r="E137" s="16">
        <f t="shared" si="8"/>
        <v>8</v>
      </c>
      <c r="F137" s="16"/>
      <c r="G137" s="16">
        <f t="shared" si="17"/>
        <v>64</v>
      </c>
      <c r="H137" s="2"/>
    </row>
    <row r="138" spans="1:8" s="3" customFormat="1" ht="21" customHeight="1">
      <c r="A138" s="34"/>
      <c r="B138" s="83" t="s">
        <v>265</v>
      </c>
      <c r="C138" s="35"/>
      <c r="D138" s="36">
        <v>0</v>
      </c>
      <c r="E138" s="37">
        <f t="shared" si="8"/>
        <v>0</v>
      </c>
      <c r="F138" s="37"/>
      <c r="G138" s="38">
        <f>SUM(G126:G137)</f>
        <v>871570.52</v>
      </c>
    </row>
    <row r="139" spans="1:8" s="3" customFormat="1" ht="21" customHeight="1">
      <c r="A139" s="60"/>
      <c r="B139" s="61" t="s">
        <v>194</v>
      </c>
      <c r="C139" s="56"/>
      <c r="D139" s="57"/>
      <c r="E139" s="58">
        <f t="shared" ref="E139:E162" si="18">ROUND(D139,2)</f>
        <v>0</v>
      </c>
      <c r="F139" s="58"/>
      <c r="G139" s="62">
        <f>G138+G124+G119</f>
        <v>894481.96</v>
      </c>
    </row>
    <row r="140" spans="1:8" s="3" customFormat="1" ht="21" customHeight="1">
      <c r="A140" s="63"/>
      <c r="B140" s="64" t="s">
        <v>232</v>
      </c>
      <c r="C140" s="65"/>
      <c r="D140" s="66"/>
      <c r="E140" s="67">
        <f t="shared" si="18"/>
        <v>0</v>
      </c>
      <c r="F140" s="67"/>
      <c r="G140" s="68"/>
    </row>
    <row r="141" spans="1:8" s="3" customFormat="1" ht="21" customHeight="1">
      <c r="A141" s="17" t="s">
        <v>13</v>
      </c>
      <c r="B141" s="82" t="s">
        <v>14</v>
      </c>
      <c r="C141" s="18"/>
      <c r="D141" s="19"/>
      <c r="E141" s="20">
        <f t="shared" si="18"/>
        <v>0</v>
      </c>
      <c r="F141" s="20"/>
      <c r="G141" s="21"/>
    </row>
    <row r="142" spans="1:8" s="3" customFormat="1" ht="102" outlineLevel="1">
      <c r="A142" s="13" t="s">
        <v>234</v>
      </c>
      <c r="B142" s="14" t="s">
        <v>152</v>
      </c>
      <c r="C142" s="15" t="s">
        <v>28</v>
      </c>
      <c r="D142" s="90">
        <v>300.63</v>
      </c>
      <c r="E142" s="16">
        <f t="shared" si="18"/>
        <v>300.63</v>
      </c>
      <c r="F142" s="16"/>
      <c r="G142" s="16">
        <f t="shared" ref="G142:G146" si="19">ROUND(D142*E142,2)</f>
        <v>90378.4</v>
      </c>
      <c r="H142" s="2"/>
    </row>
    <row r="143" spans="1:8" s="3" customFormat="1" ht="76.5" outlineLevel="1">
      <c r="A143" s="13" t="s">
        <v>235</v>
      </c>
      <c r="B143" s="14" t="s">
        <v>236</v>
      </c>
      <c r="C143" s="15" t="s">
        <v>20</v>
      </c>
      <c r="D143" s="90">
        <v>13.28</v>
      </c>
      <c r="E143" s="16">
        <f t="shared" si="18"/>
        <v>13.28</v>
      </c>
      <c r="F143" s="16"/>
      <c r="G143" s="16">
        <f t="shared" si="19"/>
        <v>176.36</v>
      </c>
      <c r="H143" s="2"/>
    </row>
    <row r="144" spans="1:8" s="3" customFormat="1" ht="51" outlineLevel="1">
      <c r="A144" s="13" t="s">
        <v>237</v>
      </c>
      <c r="B144" s="14" t="s">
        <v>111</v>
      </c>
      <c r="C144" s="15" t="s">
        <v>28</v>
      </c>
      <c r="D144" s="90">
        <v>16.66</v>
      </c>
      <c r="E144" s="16">
        <f t="shared" si="18"/>
        <v>16.66</v>
      </c>
      <c r="F144" s="16"/>
      <c r="G144" s="16">
        <f t="shared" si="19"/>
        <v>277.56</v>
      </c>
      <c r="H144" s="2"/>
    </row>
    <row r="145" spans="1:8" s="3" customFormat="1" ht="63.75" outlineLevel="1">
      <c r="A145" s="13" t="s">
        <v>238</v>
      </c>
      <c r="B145" s="14" t="s">
        <v>239</v>
      </c>
      <c r="C145" s="15" t="s">
        <v>28</v>
      </c>
      <c r="D145" s="90">
        <v>257.62</v>
      </c>
      <c r="E145" s="16">
        <f t="shared" si="18"/>
        <v>257.62</v>
      </c>
      <c r="F145" s="16"/>
      <c r="G145" s="16">
        <f t="shared" si="19"/>
        <v>66368.06</v>
      </c>
      <c r="H145" s="2"/>
    </row>
    <row r="146" spans="1:8" s="3" customFormat="1" ht="38.25" outlineLevel="1">
      <c r="A146" s="13" t="s">
        <v>240</v>
      </c>
      <c r="B146" s="14" t="s">
        <v>241</v>
      </c>
      <c r="C146" s="15" t="s">
        <v>28</v>
      </c>
      <c r="D146" s="90">
        <v>43.01</v>
      </c>
      <c r="E146" s="16">
        <f t="shared" si="18"/>
        <v>43.01</v>
      </c>
      <c r="F146" s="16"/>
      <c r="G146" s="16">
        <f t="shared" si="19"/>
        <v>1849.86</v>
      </c>
      <c r="H146" s="2"/>
    </row>
    <row r="147" spans="1:8" s="3" customFormat="1" ht="21" customHeight="1">
      <c r="A147" s="34"/>
      <c r="B147" s="83" t="s">
        <v>105</v>
      </c>
      <c r="C147" s="35"/>
      <c r="D147" s="36"/>
      <c r="E147" s="37">
        <f t="shared" si="18"/>
        <v>0</v>
      </c>
      <c r="F147" s="37"/>
      <c r="G147" s="38">
        <f>SUM(G142:G146)</f>
        <v>159050.23999999999</v>
      </c>
    </row>
    <row r="148" spans="1:8" s="3" customFormat="1" ht="21" customHeight="1">
      <c r="A148" s="17" t="s">
        <v>44</v>
      </c>
      <c r="B148" s="82" t="s">
        <v>131</v>
      </c>
      <c r="C148" s="18"/>
      <c r="D148" s="19"/>
      <c r="E148" s="20">
        <f t="shared" si="18"/>
        <v>0</v>
      </c>
      <c r="F148" s="20"/>
      <c r="G148" s="21"/>
    </row>
    <row r="149" spans="1:8" s="3" customFormat="1" ht="51" outlineLevel="1">
      <c r="A149" s="13" t="s">
        <v>242</v>
      </c>
      <c r="B149" s="14" t="s">
        <v>243</v>
      </c>
      <c r="C149" s="15" t="s">
        <v>17</v>
      </c>
      <c r="D149" s="90">
        <v>165.95</v>
      </c>
      <c r="E149" s="51">
        <f t="shared" si="18"/>
        <v>165.95</v>
      </c>
      <c r="F149" s="51"/>
      <c r="G149" s="16">
        <f t="shared" ref="G149" si="20">ROUND(D149*E149,2)</f>
        <v>27539.4</v>
      </c>
      <c r="H149" s="2"/>
    </row>
    <row r="150" spans="1:8" s="3" customFormat="1" ht="21" customHeight="1">
      <c r="A150" s="34"/>
      <c r="B150" s="83" t="s">
        <v>130</v>
      </c>
      <c r="C150" s="35"/>
      <c r="D150" s="36"/>
      <c r="E150" s="37">
        <f t="shared" si="18"/>
        <v>0</v>
      </c>
      <c r="F150" s="37"/>
      <c r="G150" s="38">
        <f>SUM(G149)</f>
        <v>27539.4</v>
      </c>
    </row>
    <row r="151" spans="1:8" s="3" customFormat="1" ht="21" customHeight="1">
      <c r="A151" s="17" t="s">
        <v>54</v>
      </c>
      <c r="B151" s="82" t="s">
        <v>244</v>
      </c>
      <c r="C151" s="18"/>
      <c r="D151" s="19"/>
      <c r="E151" s="20">
        <f t="shared" si="18"/>
        <v>0</v>
      </c>
      <c r="F151" s="20"/>
      <c r="G151" s="21"/>
    </row>
    <row r="152" spans="1:8" s="3" customFormat="1" ht="114.75" outlineLevel="1">
      <c r="A152" s="13" t="s">
        <v>246</v>
      </c>
      <c r="B152" s="14" t="s">
        <v>247</v>
      </c>
      <c r="C152" s="15" t="s">
        <v>23</v>
      </c>
      <c r="D152" s="90">
        <v>1</v>
      </c>
      <c r="E152" s="16">
        <f t="shared" si="18"/>
        <v>1</v>
      </c>
      <c r="F152" s="16"/>
      <c r="G152" s="16">
        <f t="shared" ref="G152:G154" si="21">ROUND(D152*E152,2)</f>
        <v>1</v>
      </c>
      <c r="H152" s="2"/>
    </row>
    <row r="153" spans="1:8" s="3" customFormat="1" ht="114.75" outlineLevel="1">
      <c r="A153" s="13" t="s">
        <v>248</v>
      </c>
      <c r="B153" s="14" t="s">
        <v>249</v>
      </c>
      <c r="C153" s="15" t="s">
        <v>23</v>
      </c>
      <c r="D153" s="90">
        <v>1</v>
      </c>
      <c r="E153" s="16">
        <f t="shared" si="18"/>
        <v>1</v>
      </c>
      <c r="F153" s="16"/>
      <c r="G153" s="16">
        <f t="shared" si="21"/>
        <v>1</v>
      </c>
      <c r="H153" s="2"/>
    </row>
    <row r="154" spans="1:8" s="3" customFormat="1" ht="63.75" outlineLevel="1">
      <c r="A154" s="13" t="s">
        <v>250</v>
      </c>
      <c r="B154" s="14" t="s">
        <v>251</v>
      </c>
      <c r="C154" s="15" t="s">
        <v>23</v>
      </c>
      <c r="D154" s="90">
        <v>2</v>
      </c>
      <c r="E154" s="16">
        <f t="shared" si="18"/>
        <v>2</v>
      </c>
      <c r="F154" s="16"/>
      <c r="G154" s="16">
        <f t="shared" si="21"/>
        <v>4</v>
      </c>
      <c r="H154" s="2"/>
    </row>
    <row r="155" spans="1:8" s="3" customFormat="1" ht="21" customHeight="1">
      <c r="A155" s="34"/>
      <c r="B155" s="83" t="s">
        <v>245</v>
      </c>
      <c r="C155" s="35"/>
      <c r="D155" s="36"/>
      <c r="E155" s="37">
        <f t="shared" si="18"/>
        <v>0</v>
      </c>
      <c r="F155" s="37"/>
      <c r="G155" s="38">
        <f>SUM(G152:G154)</f>
        <v>6</v>
      </c>
    </row>
    <row r="156" spans="1:8" s="3" customFormat="1" ht="21" customHeight="1">
      <c r="A156" s="69"/>
      <c r="B156" s="70" t="s">
        <v>233</v>
      </c>
      <c r="C156" s="65"/>
      <c r="D156" s="66"/>
      <c r="E156" s="67">
        <f t="shared" si="18"/>
        <v>0</v>
      </c>
      <c r="F156" s="67"/>
      <c r="G156" s="71">
        <f>G155+G150+G147</f>
        <v>186595.63999999998</v>
      </c>
    </row>
    <row r="157" spans="1:8" s="3" customFormat="1" ht="21" customHeight="1">
      <c r="A157" s="72"/>
      <c r="B157" s="73" t="s">
        <v>252</v>
      </c>
      <c r="C157" s="74"/>
      <c r="D157" s="75"/>
      <c r="E157" s="76">
        <f t="shared" si="18"/>
        <v>0</v>
      </c>
      <c r="F157" s="76"/>
      <c r="G157" s="77"/>
    </row>
    <row r="158" spans="1:8" s="3" customFormat="1" ht="21" customHeight="1">
      <c r="A158" s="17" t="s">
        <v>13</v>
      </c>
      <c r="B158" s="82" t="s">
        <v>254</v>
      </c>
      <c r="C158" s="18"/>
      <c r="D158" s="19"/>
      <c r="E158" s="20">
        <f t="shared" si="18"/>
        <v>0</v>
      </c>
      <c r="F158" s="20"/>
      <c r="G158" s="21"/>
    </row>
    <row r="159" spans="1:8" s="3" customFormat="1" ht="48" customHeight="1" outlineLevel="1">
      <c r="A159" s="13" t="s">
        <v>256</v>
      </c>
      <c r="B159" s="14" t="s">
        <v>257</v>
      </c>
      <c r="C159" s="15" t="s">
        <v>20</v>
      </c>
      <c r="D159" s="90">
        <v>85.4</v>
      </c>
      <c r="E159" s="16">
        <f t="shared" si="18"/>
        <v>85.4</v>
      </c>
      <c r="F159" s="16"/>
      <c r="G159" s="16">
        <f t="shared" ref="G159:G162" si="22">ROUND(D159*E159,2)</f>
        <v>7293.16</v>
      </c>
      <c r="H159" s="2"/>
    </row>
    <row r="160" spans="1:8" s="3" customFormat="1" ht="50.25" customHeight="1" outlineLevel="1">
      <c r="A160" s="13" t="s">
        <v>258</v>
      </c>
      <c r="B160" s="14" t="s">
        <v>259</v>
      </c>
      <c r="C160" s="15" t="s">
        <v>23</v>
      </c>
      <c r="D160" s="90">
        <v>61</v>
      </c>
      <c r="E160" s="16">
        <f t="shared" si="18"/>
        <v>61</v>
      </c>
      <c r="F160" s="16"/>
      <c r="G160" s="16">
        <f t="shared" si="22"/>
        <v>3721</v>
      </c>
      <c r="H160" s="2"/>
    </row>
    <row r="161" spans="1:8" s="3" customFormat="1" ht="35.25" customHeight="1" outlineLevel="1">
      <c r="A161" s="13" t="s">
        <v>260</v>
      </c>
      <c r="B161" s="14" t="s">
        <v>261</v>
      </c>
      <c r="C161" s="15" t="s">
        <v>28</v>
      </c>
      <c r="D161" s="90">
        <v>8.5399999999999991</v>
      </c>
      <c r="E161" s="16">
        <f t="shared" si="18"/>
        <v>8.5399999999999991</v>
      </c>
      <c r="F161" s="16"/>
      <c r="G161" s="16">
        <f t="shared" si="22"/>
        <v>72.930000000000007</v>
      </c>
      <c r="H161" s="2"/>
    </row>
    <row r="162" spans="1:8" s="3" customFormat="1" ht="51.75" customHeight="1" outlineLevel="1">
      <c r="A162" s="13" t="s">
        <v>262</v>
      </c>
      <c r="B162" s="14" t="s">
        <v>263</v>
      </c>
      <c r="C162" s="15" t="s">
        <v>17</v>
      </c>
      <c r="D162" s="90">
        <v>250</v>
      </c>
      <c r="E162" s="16">
        <f t="shared" si="18"/>
        <v>250</v>
      </c>
      <c r="F162" s="16"/>
      <c r="G162" s="16">
        <f t="shared" si="22"/>
        <v>62500</v>
      </c>
      <c r="H162" s="2"/>
    </row>
    <row r="163" spans="1:8" s="3" customFormat="1" ht="21" customHeight="1">
      <c r="A163" s="34"/>
      <c r="B163" s="83" t="s">
        <v>255</v>
      </c>
      <c r="C163" s="35"/>
      <c r="D163" s="36"/>
      <c r="E163" s="37"/>
      <c r="F163" s="37"/>
      <c r="G163" s="38">
        <f>SUM(G159:G162)</f>
        <v>73587.09</v>
      </c>
    </row>
    <row r="164" spans="1:8" s="3" customFormat="1" ht="21" customHeight="1">
      <c r="A164" s="78"/>
      <c r="B164" s="79" t="s">
        <v>253</v>
      </c>
      <c r="C164" s="74"/>
      <c r="D164" s="75"/>
      <c r="E164" s="76"/>
      <c r="F164" s="76"/>
      <c r="G164" s="80">
        <f>G163</f>
        <v>73587.09</v>
      </c>
    </row>
    <row r="165" spans="1:8" s="3" customFormat="1" ht="18.75">
      <c r="A165" s="4"/>
      <c r="B165" s="4"/>
      <c r="C165" s="4"/>
      <c r="D165" s="5"/>
      <c r="E165" s="6"/>
      <c r="F165" s="6"/>
      <c r="G165" s="6"/>
    </row>
    <row r="166" spans="1:8" ht="18">
      <c r="A166" s="8"/>
      <c r="B166" s="8"/>
      <c r="C166" s="8"/>
      <c r="D166" s="91"/>
      <c r="E166" s="9" t="s">
        <v>9</v>
      </c>
      <c r="F166" s="9"/>
      <c r="G166" s="81">
        <f>G164+G156+G139+G114+G84+G56</f>
        <v>553911491.87</v>
      </c>
    </row>
    <row r="167" spans="1:8" ht="18.75">
      <c r="A167" s="116"/>
      <c r="B167" s="117"/>
      <c r="C167" s="118"/>
      <c r="D167" s="122" t="s">
        <v>10</v>
      </c>
      <c r="E167" s="122"/>
      <c r="F167" s="86"/>
      <c r="G167" s="10">
        <f>ROUND((G166*0.16),2)</f>
        <v>88625838.700000003</v>
      </c>
    </row>
    <row r="168" spans="1:8" ht="22.5">
      <c r="A168" s="119"/>
      <c r="B168" s="120"/>
      <c r="C168" s="121"/>
      <c r="D168" s="123" t="s">
        <v>11</v>
      </c>
      <c r="E168" s="123"/>
      <c r="F168" s="87"/>
      <c r="G168" s="11">
        <f>G166+G167</f>
        <v>642537330.57000005</v>
      </c>
    </row>
  </sheetData>
  <mergeCells count="10">
    <mergeCell ref="A167:C168"/>
    <mergeCell ref="D167:E167"/>
    <mergeCell ref="D168:E168"/>
    <mergeCell ref="A1:G1"/>
    <mergeCell ref="A2:G2"/>
    <mergeCell ref="A3:G3"/>
    <mergeCell ref="A5:G5"/>
    <mergeCell ref="A6:B6"/>
    <mergeCell ref="C6:F6"/>
    <mergeCell ref="A4:G4"/>
  </mergeCells>
  <phoneticPr fontId="16" type="noConversion"/>
  <printOptions horizontalCentered="1"/>
  <pageMargins left="0.23622047244094491" right="0.23622047244094491" top="0.23622047244094491" bottom="0.23622047244094491" header="0.31496062992125984" footer="0.31496062992125984"/>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view="pageBreakPreview" zoomScale="60" zoomScaleNormal="70" workbookViewId="0">
      <selection activeCell="G6" sqref="A6:G6"/>
    </sheetView>
  </sheetViews>
  <sheetFormatPr baseColWidth="10" defaultColWidth="11.42578125" defaultRowHeight="12.75"/>
  <cols>
    <col min="1" max="1" width="15.7109375" style="2" customWidth="1"/>
    <col min="2" max="2" width="87.85546875" style="2" customWidth="1"/>
    <col min="3" max="3" width="10.28515625" style="2" customWidth="1"/>
    <col min="4" max="4" width="13.140625" style="7" customWidth="1"/>
    <col min="5" max="5" width="15.5703125" style="12" customWidth="1"/>
    <col min="6" max="6" width="37.42578125" style="12" bestFit="1" customWidth="1"/>
    <col min="7" max="7" width="33.28515625" style="12" customWidth="1"/>
    <col min="8" max="8" width="1.28515625" style="2" customWidth="1"/>
    <col min="9" max="16384" width="11.42578125" style="2"/>
  </cols>
  <sheetData>
    <row r="1" spans="1:8" s="1" customFormat="1" ht="24.75" customHeight="1">
      <c r="A1" s="96"/>
      <c r="B1" s="97"/>
      <c r="C1" s="97"/>
      <c r="D1" s="97"/>
      <c r="E1" s="97"/>
      <c r="F1" s="97"/>
      <c r="G1" s="98"/>
    </row>
    <row r="2" spans="1:8" s="1" customFormat="1" ht="39" customHeight="1">
      <c r="A2" s="99" t="s">
        <v>272</v>
      </c>
      <c r="B2" s="100"/>
      <c r="C2" s="100"/>
      <c r="D2" s="100"/>
      <c r="E2" s="100"/>
      <c r="F2" s="100"/>
      <c r="G2" s="101"/>
    </row>
    <row r="3" spans="1:8" s="1" customFormat="1" ht="33" customHeight="1">
      <c r="A3" s="102" t="s">
        <v>267</v>
      </c>
      <c r="B3" s="103"/>
      <c r="C3" s="103"/>
      <c r="D3" s="103"/>
      <c r="E3" s="103"/>
      <c r="F3" s="103"/>
      <c r="G3" s="104"/>
    </row>
    <row r="4" spans="1:8" ht="24.75" customHeight="1" thickBot="1">
      <c r="A4" s="113"/>
      <c r="B4" s="114"/>
      <c r="C4" s="114"/>
      <c r="D4" s="114"/>
      <c r="E4" s="114"/>
      <c r="F4" s="114"/>
      <c r="G4" s="115"/>
    </row>
    <row r="5" spans="1:8" s="3" customFormat="1" ht="24" customHeight="1">
      <c r="A5" s="105" t="s">
        <v>273</v>
      </c>
      <c r="B5" s="106"/>
      <c r="C5" s="106"/>
      <c r="D5" s="106"/>
      <c r="E5" s="106"/>
      <c r="F5" s="107"/>
      <c r="G5" s="108"/>
      <c r="H5" s="2"/>
    </row>
    <row r="6" spans="1:8" s="3" customFormat="1" ht="73.5" customHeight="1" collapsed="1">
      <c r="A6" s="140" t="s">
        <v>269</v>
      </c>
      <c r="B6" s="141"/>
      <c r="C6" s="111" t="s">
        <v>270</v>
      </c>
      <c r="D6" s="112"/>
      <c r="E6" s="112"/>
      <c r="F6" s="112"/>
      <c r="G6" s="142" t="s">
        <v>271</v>
      </c>
    </row>
    <row r="7" spans="1:8" s="3" customFormat="1" ht="21" customHeight="1">
      <c r="A7" s="92" t="s">
        <v>0</v>
      </c>
      <c r="B7" s="92" t="s">
        <v>1</v>
      </c>
      <c r="C7" s="92" t="s">
        <v>2</v>
      </c>
      <c r="D7" s="93" t="s">
        <v>3</v>
      </c>
      <c r="E7" s="94" t="s">
        <v>4</v>
      </c>
      <c r="F7" s="94" t="s">
        <v>266</v>
      </c>
      <c r="G7" s="94" t="s">
        <v>5</v>
      </c>
    </row>
    <row r="8" spans="1:8" s="3" customFormat="1" ht="21" customHeight="1">
      <c r="A8" s="49"/>
      <c r="B8" s="29" t="s">
        <v>12</v>
      </c>
      <c r="C8" s="30"/>
      <c r="D8" s="31"/>
      <c r="E8" s="32"/>
      <c r="F8" s="32"/>
      <c r="G8" s="33"/>
    </row>
    <row r="9" spans="1:8" s="3" customFormat="1" ht="21" customHeight="1">
      <c r="A9" s="17" t="s">
        <v>13</v>
      </c>
      <c r="B9" s="82" t="s">
        <v>14</v>
      </c>
      <c r="C9" s="18"/>
      <c r="D9" s="19"/>
      <c r="E9" s="20"/>
      <c r="F9" s="20"/>
      <c r="G9" s="130">
        <f>+'CATALOGO LICITACION '!G13</f>
        <v>112846.55</v>
      </c>
    </row>
    <row r="10" spans="1:8" s="3" customFormat="1" ht="21" customHeight="1">
      <c r="A10" s="17" t="s">
        <v>44</v>
      </c>
      <c r="B10" s="82" t="s">
        <v>43</v>
      </c>
      <c r="C10" s="18"/>
      <c r="D10" s="19"/>
      <c r="E10" s="20">
        <f t="shared" ref="E10:E20" si="0">ROUND(D10,2)</f>
        <v>0</v>
      </c>
      <c r="F10" s="20"/>
      <c r="G10" s="130">
        <f>+'CATALOGO LICITACION '!G24</f>
        <v>342281445.03000009</v>
      </c>
    </row>
    <row r="11" spans="1:8" s="3" customFormat="1" ht="21" customHeight="1">
      <c r="A11" s="17" t="s">
        <v>54</v>
      </c>
      <c r="B11" s="82" t="s">
        <v>45</v>
      </c>
      <c r="C11" s="18"/>
      <c r="D11" s="19"/>
      <c r="E11" s="20">
        <f t="shared" si="0"/>
        <v>0</v>
      </c>
      <c r="F11" s="20"/>
      <c r="G11" s="130">
        <f>+'CATALOGO LICITACION '!G30</f>
        <v>196586180.44</v>
      </c>
    </row>
    <row r="12" spans="1:8" s="3" customFormat="1" ht="21" customHeight="1">
      <c r="A12" s="17" t="s">
        <v>62</v>
      </c>
      <c r="B12" s="82" t="s">
        <v>55</v>
      </c>
      <c r="C12" s="18"/>
      <c r="D12" s="19"/>
      <c r="E12" s="20">
        <f t="shared" si="0"/>
        <v>0</v>
      </c>
      <c r="F12" s="20"/>
      <c r="G12" s="130">
        <f>+'CATALOGO LICITACION '!G35</f>
        <v>900094.42999999993</v>
      </c>
    </row>
    <row r="13" spans="1:8" s="3" customFormat="1" ht="21" customHeight="1">
      <c r="A13" s="17" t="s">
        <v>70</v>
      </c>
      <c r="B13" s="82" t="s">
        <v>63</v>
      </c>
      <c r="C13" s="18"/>
      <c r="D13" s="19"/>
      <c r="E13" s="20">
        <f t="shared" si="0"/>
        <v>0</v>
      </c>
      <c r="F13" s="20"/>
      <c r="G13" s="130">
        <f>+'CATALOGO LICITACION '!G40</f>
        <v>4258266.03</v>
      </c>
    </row>
    <row r="14" spans="1:8" s="3" customFormat="1" ht="21" customHeight="1">
      <c r="A14" s="17" t="s">
        <v>98</v>
      </c>
      <c r="B14" s="82" t="s">
        <v>71</v>
      </c>
      <c r="C14" s="18"/>
      <c r="D14" s="19"/>
      <c r="E14" s="20">
        <f t="shared" si="0"/>
        <v>0</v>
      </c>
      <c r="F14" s="20"/>
      <c r="G14" s="130">
        <f>+'CATALOGO LICITACION '!G55</f>
        <v>1836951.34</v>
      </c>
    </row>
    <row r="15" spans="1:8" s="3" customFormat="1" ht="21" customHeight="1">
      <c r="A15" s="28"/>
      <c r="B15" s="47" t="s">
        <v>100</v>
      </c>
      <c r="C15" s="30"/>
      <c r="D15" s="31"/>
      <c r="E15" s="32">
        <f t="shared" si="0"/>
        <v>0</v>
      </c>
      <c r="F15" s="32"/>
      <c r="G15" s="48">
        <f>SUM(G9:G14)</f>
        <v>545975783.82000005</v>
      </c>
    </row>
    <row r="16" spans="1:8" s="3" customFormat="1" ht="21" customHeight="1">
      <c r="A16" s="124"/>
      <c r="B16" s="125"/>
      <c r="C16" s="126"/>
      <c r="D16" s="127"/>
      <c r="E16" s="128"/>
      <c r="F16" s="128"/>
      <c r="G16" s="129"/>
    </row>
    <row r="17" spans="1:7" s="3" customFormat="1" ht="21" customHeight="1">
      <c r="A17" s="50"/>
      <c r="B17" s="23" t="s">
        <v>6</v>
      </c>
      <c r="C17" s="24"/>
      <c r="D17" s="25"/>
      <c r="E17" s="26">
        <f t="shared" si="0"/>
        <v>0</v>
      </c>
      <c r="F17" s="26"/>
      <c r="G17" s="131"/>
    </row>
    <row r="18" spans="1:7" s="3" customFormat="1" ht="21" customHeight="1">
      <c r="A18" s="17" t="s">
        <v>13</v>
      </c>
      <c r="B18" s="82" t="s">
        <v>14</v>
      </c>
      <c r="C18" s="18"/>
      <c r="D18" s="19"/>
      <c r="E18" s="20">
        <f t="shared" si="0"/>
        <v>0</v>
      </c>
      <c r="F18" s="20"/>
      <c r="G18" s="130">
        <f>+'CATALOGO LICITACION '!G64</f>
        <v>1570326.65</v>
      </c>
    </row>
    <row r="19" spans="1:7" s="3" customFormat="1" ht="21" customHeight="1">
      <c r="A19" s="17" t="s">
        <v>44</v>
      </c>
      <c r="B19" s="82" t="s">
        <v>131</v>
      </c>
      <c r="C19" s="18"/>
      <c r="D19" s="19"/>
      <c r="E19" s="20">
        <f t="shared" si="0"/>
        <v>0</v>
      </c>
      <c r="F19" s="20"/>
      <c r="G19" s="130">
        <f>+'CATALOGO LICITACION '!G73</f>
        <v>600543.41</v>
      </c>
    </row>
    <row r="20" spans="1:7" s="3" customFormat="1" ht="21" customHeight="1">
      <c r="A20" s="17" t="s">
        <v>54</v>
      </c>
      <c r="B20" s="82" t="s">
        <v>136</v>
      </c>
      <c r="C20" s="18"/>
      <c r="D20" s="19"/>
      <c r="E20" s="20">
        <f t="shared" si="0"/>
        <v>0</v>
      </c>
      <c r="F20" s="20"/>
      <c r="G20" s="130">
        <f>+'CATALOGO LICITACION '!G77</f>
        <v>5737</v>
      </c>
    </row>
    <row r="21" spans="1:7" s="3" customFormat="1" ht="21" customHeight="1">
      <c r="A21" s="17" t="s">
        <v>62</v>
      </c>
      <c r="B21" s="82" t="s">
        <v>148</v>
      </c>
      <c r="C21" s="18"/>
      <c r="D21" s="19"/>
      <c r="E21" s="20">
        <f t="shared" ref="E21:E34" si="1">ROUND(D21,2)</f>
        <v>0</v>
      </c>
      <c r="F21" s="20"/>
      <c r="G21" s="130">
        <f>+'CATALOGO LICITACION '!G83</f>
        <v>823</v>
      </c>
    </row>
    <row r="22" spans="1:7" s="3" customFormat="1" ht="21" customHeight="1">
      <c r="A22" s="22"/>
      <c r="B22" s="45" t="s">
        <v>149</v>
      </c>
      <c r="C22" s="24"/>
      <c r="D22" s="25"/>
      <c r="E22" s="26">
        <f t="shared" si="1"/>
        <v>0</v>
      </c>
      <c r="F22" s="26"/>
      <c r="G22" s="46">
        <f>SUM(G18:G21)</f>
        <v>2177430.06</v>
      </c>
    </row>
    <row r="23" spans="1:7" s="3" customFormat="1" ht="21" customHeight="1">
      <c r="A23" s="124"/>
      <c r="B23" s="125"/>
      <c r="C23" s="126"/>
      <c r="D23" s="127"/>
      <c r="E23" s="128"/>
      <c r="F23" s="128"/>
      <c r="G23" s="129"/>
    </row>
    <row r="24" spans="1:7" s="3" customFormat="1" ht="21" customHeight="1">
      <c r="A24" s="52"/>
      <c r="B24" s="84" t="s">
        <v>7</v>
      </c>
      <c r="C24" s="41"/>
      <c r="D24" s="42"/>
      <c r="E24" s="43">
        <f t="shared" si="1"/>
        <v>0</v>
      </c>
      <c r="F24" s="43"/>
      <c r="G24" s="132"/>
    </row>
    <row r="25" spans="1:7" s="3" customFormat="1" ht="21" customHeight="1">
      <c r="A25" s="17" t="s">
        <v>13</v>
      </c>
      <c r="B25" s="82" t="s">
        <v>14</v>
      </c>
      <c r="C25" s="18"/>
      <c r="D25" s="19"/>
      <c r="E25" s="20">
        <f t="shared" si="1"/>
        <v>0</v>
      </c>
      <c r="F25" s="20"/>
      <c r="G25" s="130">
        <f>+'CATALOGO LICITACION '!G94</f>
        <v>4015986</v>
      </c>
    </row>
    <row r="26" spans="1:7" s="3" customFormat="1" ht="21" customHeight="1">
      <c r="A26" s="17" t="s">
        <v>44</v>
      </c>
      <c r="B26" s="82" t="s">
        <v>131</v>
      </c>
      <c r="C26" s="18"/>
      <c r="D26" s="19"/>
      <c r="E26" s="20">
        <f t="shared" si="1"/>
        <v>0</v>
      </c>
      <c r="F26" s="20"/>
      <c r="G26" s="130">
        <f>+'CATALOGO LICITACION '!G101</f>
        <v>582302.30000000005</v>
      </c>
    </row>
    <row r="27" spans="1:7" s="3" customFormat="1" ht="21" customHeight="1">
      <c r="A27" s="17" t="s">
        <v>54</v>
      </c>
      <c r="B27" s="82" t="s">
        <v>174</v>
      </c>
      <c r="C27" s="18"/>
      <c r="D27" s="19"/>
      <c r="E27" s="20">
        <f t="shared" si="1"/>
        <v>0</v>
      </c>
      <c r="F27" s="20"/>
      <c r="G27" s="130">
        <f>+'CATALOGO LICITACION '!G105</f>
        <v>5210</v>
      </c>
    </row>
    <row r="28" spans="1:7" s="3" customFormat="1" ht="21" customHeight="1">
      <c r="A28" s="17" t="s">
        <v>62</v>
      </c>
      <c r="B28" s="82" t="s">
        <v>180</v>
      </c>
      <c r="C28" s="18"/>
      <c r="D28" s="19"/>
      <c r="E28" s="20">
        <f t="shared" si="1"/>
        <v>0</v>
      </c>
      <c r="F28" s="20"/>
      <c r="G28" s="130">
        <f>+'CATALOGO LICITACION '!G113</f>
        <v>115</v>
      </c>
    </row>
    <row r="29" spans="1:7" s="3" customFormat="1" ht="21" customHeight="1">
      <c r="A29" s="39"/>
      <c r="B29" s="40" t="s">
        <v>150</v>
      </c>
      <c r="C29" s="41"/>
      <c r="D29" s="42"/>
      <c r="E29" s="43">
        <f t="shared" si="1"/>
        <v>0</v>
      </c>
      <c r="F29" s="43"/>
      <c r="G29" s="44">
        <f>SUM(G25:G28)</f>
        <v>4603613.3</v>
      </c>
    </row>
    <row r="30" spans="1:7" s="3" customFormat="1" ht="21" customHeight="1">
      <c r="A30" s="124"/>
      <c r="B30" s="125"/>
      <c r="C30" s="126"/>
      <c r="D30" s="127"/>
      <c r="E30" s="128"/>
      <c r="F30" s="128"/>
      <c r="G30" s="129"/>
    </row>
    <row r="31" spans="1:7" s="3" customFormat="1" ht="21" customHeight="1">
      <c r="A31" s="54"/>
      <c r="B31" s="55" t="s">
        <v>8</v>
      </c>
      <c r="C31" s="56"/>
      <c r="D31" s="57"/>
      <c r="E31" s="58">
        <f t="shared" si="1"/>
        <v>0</v>
      </c>
      <c r="F31" s="58"/>
      <c r="G31" s="133"/>
    </row>
    <row r="32" spans="1:7" s="3" customFormat="1" ht="21" customHeight="1">
      <c r="A32" s="17" t="s">
        <v>13</v>
      </c>
      <c r="B32" s="82" t="s">
        <v>14</v>
      </c>
      <c r="C32" s="18"/>
      <c r="D32" s="19"/>
      <c r="E32" s="20">
        <f t="shared" si="1"/>
        <v>0</v>
      </c>
      <c r="F32" s="20"/>
      <c r="G32" s="130">
        <f>+'CATALOGO LICITACION '!G119</f>
        <v>22107.439999999999</v>
      </c>
    </row>
    <row r="33" spans="1:7" s="3" customFormat="1" ht="21" customHeight="1">
      <c r="A33" s="17" t="s">
        <v>44</v>
      </c>
      <c r="B33" s="82" t="s">
        <v>205</v>
      </c>
      <c r="C33" s="18"/>
      <c r="D33" s="19"/>
      <c r="E33" s="20">
        <f t="shared" si="1"/>
        <v>0</v>
      </c>
      <c r="F33" s="20"/>
      <c r="G33" s="130">
        <f>+'CATALOGO LICITACION '!G124</f>
        <v>804</v>
      </c>
    </row>
    <row r="34" spans="1:7" s="3" customFormat="1" ht="21" customHeight="1">
      <c r="A34" s="17" t="s">
        <v>54</v>
      </c>
      <c r="B34" s="82" t="s">
        <v>264</v>
      </c>
      <c r="C34" s="18"/>
      <c r="D34" s="19"/>
      <c r="E34" s="20">
        <f t="shared" si="1"/>
        <v>0</v>
      </c>
      <c r="F34" s="20"/>
      <c r="G34" s="130">
        <f>+'CATALOGO LICITACION '!G138</f>
        <v>871570.52</v>
      </c>
    </row>
    <row r="35" spans="1:7" s="3" customFormat="1" ht="21" customHeight="1">
      <c r="A35" s="60"/>
      <c r="B35" s="61" t="s">
        <v>194</v>
      </c>
      <c r="C35" s="56"/>
      <c r="D35" s="57"/>
      <c r="E35" s="58">
        <f t="shared" ref="E35:E44" si="2">ROUND(D35,2)</f>
        <v>0</v>
      </c>
      <c r="F35" s="58"/>
      <c r="G35" s="62">
        <f>SUM(G32:G34)</f>
        <v>894481.96</v>
      </c>
    </row>
    <row r="36" spans="1:7" s="3" customFormat="1" ht="21" customHeight="1">
      <c r="A36" s="124"/>
      <c r="B36" s="125"/>
      <c r="C36" s="126"/>
      <c r="D36" s="127"/>
      <c r="E36" s="128"/>
      <c r="F36" s="128"/>
      <c r="G36" s="129"/>
    </row>
    <row r="37" spans="1:7" s="3" customFormat="1" ht="21" customHeight="1">
      <c r="A37" s="63"/>
      <c r="B37" s="64" t="s">
        <v>232</v>
      </c>
      <c r="C37" s="65"/>
      <c r="D37" s="66"/>
      <c r="E37" s="67">
        <f t="shared" si="2"/>
        <v>0</v>
      </c>
      <c r="F37" s="67"/>
      <c r="G37" s="134"/>
    </row>
    <row r="38" spans="1:7" s="3" customFormat="1" ht="21" customHeight="1">
      <c r="A38" s="17" t="s">
        <v>13</v>
      </c>
      <c r="B38" s="82" t="s">
        <v>14</v>
      </c>
      <c r="C38" s="18"/>
      <c r="D38" s="19"/>
      <c r="E38" s="20">
        <f t="shared" si="2"/>
        <v>0</v>
      </c>
      <c r="F38" s="20"/>
      <c r="G38" s="130">
        <f>+'CATALOGO LICITACION '!G147</f>
        <v>159050.23999999999</v>
      </c>
    </row>
    <row r="39" spans="1:7" s="3" customFormat="1" ht="21" customHeight="1">
      <c r="A39" s="17" t="s">
        <v>44</v>
      </c>
      <c r="B39" s="82" t="s">
        <v>131</v>
      </c>
      <c r="C39" s="18"/>
      <c r="D39" s="19"/>
      <c r="E39" s="20">
        <f t="shared" si="2"/>
        <v>0</v>
      </c>
      <c r="F39" s="20"/>
      <c r="G39" s="130">
        <f>+'CATALOGO LICITACION '!G150</f>
        <v>27539.4</v>
      </c>
    </row>
    <row r="40" spans="1:7" s="3" customFormat="1" ht="21" customHeight="1">
      <c r="A40" s="17" t="s">
        <v>54</v>
      </c>
      <c r="B40" s="82" t="s">
        <v>244</v>
      </c>
      <c r="C40" s="18"/>
      <c r="D40" s="19"/>
      <c r="E40" s="20">
        <f t="shared" si="2"/>
        <v>0</v>
      </c>
      <c r="F40" s="20"/>
      <c r="G40" s="130">
        <f>+'CATALOGO LICITACION '!G155</f>
        <v>6</v>
      </c>
    </row>
    <row r="41" spans="1:7" s="3" customFormat="1" ht="21" customHeight="1">
      <c r="A41" s="69"/>
      <c r="B41" s="70" t="s">
        <v>233</v>
      </c>
      <c r="C41" s="65"/>
      <c r="D41" s="66"/>
      <c r="E41" s="67">
        <f t="shared" si="2"/>
        <v>0</v>
      </c>
      <c r="F41" s="67"/>
      <c r="G41" s="71">
        <f>SUM(G38:G40)</f>
        <v>186595.63999999998</v>
      </c>
    </row>
    <row r="42" spans="1:7" s="3" customFormat="1" ht="21" customHeight="1">
      <c r="A42" s="124"/>
      <c r="B42" s="125"/>
      <c r="C42" s="126"/>
      <c r="D42" s="127"/>
      <c r="E42" s="128"/>
      <c r="F42" s="128"/>
      <c r="G42" s="129"/>
    </row>
    <row r="43" spans="1:7" s="3" customFormat="1" ht="21" customHeight="1">
      <c r="A43" s="72"/>
      <c r="B43" s="73" t="s">
        <v>252</v>
      </c>
      <c r="C43" s="74"/>
      <c r="D43" s="75"/>
      <c r="E43" s="76">
        <f t="shared" si="2"/>
        <v>0</v>
      </c>
      <c r="F43" s="76"/>
      <c r="G43" s="135"/>
    </row>
    <row r="44" spans="1:7" s="3" customFormat="1" ht="21" customHeight="1">
      <c r="A44" s="17" t="s">
        <v>13</v>
      </c>
      <c r="B44" s="82" t="s">
        <v>254</v>
      </c>
      <c r="C44" s="18"/>
      <c r="D44" s="19"/>
      <c r="E44" s="20">
        <f t="shared" si="2"/>
        <v>0</v>
      </c>
      <c r="F44" s="20"/>
      <c r="G44" s="130">
        <f>+'CATALOGO LICITACION '!G163</f>
        <v>73587.09</v>
      </c>
    </row>
    <row r="45" spans="1:7" s="3" customFormat="1" ht="21" customHeight="1">
      <c r="A45" s="78"/>
      <c r="B45" s="79" t="s">
        <v>253</v>
      </c>
      <c r="C45" s="74"/>
      <c r="D45" s="75"/>
      <c r="E45" s="76"/>
      <c r="F45" s="76"/>
      <c r="G45" s="80">
        <f>+G44</f>
        <v>73587.09</v>
      </c>
    </row>
    <row r="46" spans="1:7" s="3" customFormat="1" ht="18.75">
      <c r="A46" s="4"/>
      <c r="B46" s="4"/>
      <c r="C46" s="4"/>
      <c r="D46" s="5"/>
      <c r="E46" s="6"/>
      <c r="F46" s="6"/>
      <c r="G46" s="136"/>
    </row>
    <row r="47" spans="1:7" ht="27" customHeight="1">
      <c r="A47" s="8"/>
      <c r="B47" s="8"/>
      <c r="C47" s="8"/>
      <c r="D47" s="91"/>
      <c r="E47" s="9" t="s">
        <v>9</v>
      </c>
      <c r="F47" s="9"/>
      <c r="G47" s="139">
        <f>+G15+G22+G29+G35+G41+G45</f>
        <v>553911491.87</v>
      </c>
    </row>
    <row r="48" spans="1:7" ht="15.75">
      <c r="A48" s="116"/>
      <c r="B48" s="117"/>
      <c r="C48" s="118"/>
      <c r="D48" s="122" t="s">
        <v>10</v>
      </c>
      <c r="E48" s="122"/>
      <c r="F48" s="88"/>
      <c r="G48" s="137">
        <f>ROUND((G47*0.16),2)</f>
        <v>88625838.700000003</v>
      </c>
    </row>
    <row r="49" spans="1:7" ht="15.75">
      <c r="A49" s="119"/>
      <c r="B49" s="120"/>
      <c r="C49" s="121"/>
      <c r="D49" s="123" t="s">
        <v>11</v>
      </c>
      <c r="E49" s="123"/>
      <c r="F49" s="89"/>
      <c r="G49" s="138">
        <f>G47+G48</f>
        <v>642537330.57000005</v>
      </c>
    </row>
  </sheetData>
  <mergeCells count="10">
    <mergeCell ref="A48:C49"/>
    <mergeCell ref="D48:E48"/>
    <mergeCell ref="D49:E49"/>
    <mergeCell ref="A1:G1"/>
    <mergeCell ref="A2:G2"/>
    <mergeCell ref="A3:G3"/>
    <mergeCell ref="A4:G4"/>
    <mergeCell ref="A5:G5"/>
    <mergeCell ref="A6:B6"/>
    <mergeCell ref="C6:F6"/>
  </mergeCells>
  <printOptions horizontalCentered="1"/>
  <pageMargins left="0.23622047244094491" right="0.23622047244094491" top="0.23622047244094491" bottom="0.23622047244094491" header="0.31496062992125984" footer="0.31496062992125984"/>
  <pageSetup paperSize="9" scale="4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CATALOGO LICITACION </vt:lpstr>
      <vt:lpstr>RESUMEN</vt:lpstr>
      <vt:lpstr>'CATALOGO LICITACION '!Área_de_impresión</vt:lpstr>
      <vt:lpstr>RESUMEN!Área_de_impresión</vt:lpstr>
      <vt:lpstr>'CATALOGO LICITACION '!Títulos_a_imprimir</vt:lpstr>
      <vt:lpstr>RESUMEN!Títulos_a_imprimir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Celene Aviles</cp:lastModifiedBy>
  <cp:lastPrinted>2024-09-19T17:23:46Z</cp:lastPrinted>
  <dcterms:created xsi:type="dcterms:W3CDTF">2023-08-31T00:47:33Z</dcterms:created>
  <dcterms:modified xsi:type="dcterms:W3CDTF">2024-10-10T19:01:05Z</dcterms:modified>
</cp:coreProperties>
</file>