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rabajo\ISIFE\1. Planeacion\2024\3. Concursos\Licitación Pública\Fam Básico\037-2024\"/>
    </mc:Choice>
  </mc:AlternateContent>
  <bookViews>
    <workbookView xWindow="0" yWindow="0" windowWidth="23040" windowHeight="9195"/>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Catálogo!$B$111:$H$551</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Catálogo!$B$1:$H$551</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Catálogo!$98:$109</definedName>
    <definedName name="_xlnm.Print_Titl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8" i="1" l="1"/>
  <c r="C107" i="1"/>
  <c r="C106" i="1"/>
  <c r="C105" i="1"/>
  <c r="H468" i="1" l="1"/>
  <c r="H467" i="1"/>
  <c r="H466" i="1"/>
  <c r="H465" i="1"/>
  <c r="H464" i="1"/>
  <c r="H462" i="1"/>
  <c r="H461" i="1"/>
  <c r="H460" i="1"/>
  <c r="H459" i="1"/>
  <c r="H458" i="1"/>
  <c r="H452" i="1"/>
  <c r="H451" i="1"/>
  <c r="H450" i="1"/>
  <c r="H131" i="1"/>
  <c r="H130" i="1"/>
  <c r="H129" i="1"/>
  <c r="H128" i="1"/>
  <c r="H127" i="1"/>
  <c r="H419" i="1" l="1"/>
  <c r="H418" i="1"/>
  <c r="H417" i="1"/>
  <c r="H416" i="1"/>
  <c r="H254" i="1"/>
  <c r="H253" i="1"/>
  <c r="H223" i="1"/>
  <c r="H222" i="1"/>
  <c r="H221" i="1"/>
  <c r="H220" i="1"/>
  <c r="H549" i="1" l="1"/>
  <c r="H548" i="1"/>
  <c r="H547"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46" i="1"/>
  <c r="H545" i="1"/>
  <c r="H544" i="1"/>
  <c r="H543" i="1"/>
  <c r="H542" i="1"/>
  <c r="H541" i="1"/>
  <c r="H501" i="1"/>
  <c r="H500" i="1"/>
  <c r="H495" i="1"/>
  <c r="H494" i="1"/>
  <c r="H493" i="1"/>
  <c r="H492" i="1"/>
  <c r="H491" i="1"/>
  <c r="H490" i="1"/>
  <c r="H487" i="1"/>
  <c r="H486" i="1"/>
  <c r="H485" i="1"/>
  <c r="H484" i="1"/>
  <c r="H483" i="1"/>
  <c r="H482" i="1"/>
  <c r="H481" i="1"/>
  <c r="H480" i="1"/>
  <c r="H479" i="1"/>
  <c r="H476" i="1"/>
  <c r="H475" i="1"/>
  <c r="H474" i="1"/>
  <c r="H473" i="1"/>
  <c r="H457" i="1"/>
  <c r="H456" i="1"/>
  <c r="H455" i="1"/>
  <c r="H449" i="1"/>
  <c r="H448" i="1"/>
  <c r="H447" i="1"/>
  <c r="H446" i="1"/>
  <c r="H445" i="1"/>
  <c r="H444" i="1"/>
  <c r="H443" i="1"/>
  <c r="H442" i="1"/>
  <c r="H439" i="1"/>
  <c r="H438" i="1"/>
  <c r="H437" i="1"/>
  <c r="H436" i="1"/>
  <c r="H431" i="1"/>
  <c r="H430" i="1"/>
  <c r="H427" i="1"/>
  <c r="H426" i="1"/>
  <c r="H425" i="1"/>
  <c r="H424" i="1"/>
  <c r="H423" i="1"/>
  <c r="H422" i="1"/>
  <c r="H415" i="1"/>
  <c r="H414" i="1"/>
  <c r="H413" i="1"/>
  <c r="H412" i="1"/>
  <c r="H411" i="1"/>
  <c r="H410" i="1"/>
  <c r="H409" i="1"/>
  <c r="H408" i="1"/>
  <c r="H407" i="1"/>
  <c r="H404" i="1"/>
  <c r="H403" i="1"/>
  <c r="H402" i="1"/>
  <c r="H401" i="1"/>
  <c r="H396" i="1"/>
  <c r="H395" i="1"/>
  <c r="H394" i="1"/>
  <c r="H391" i="1"/>
  <c r="H390" i="1"/>
  <c r="H389" i="1"/>
  <c r="H388" i="1"/>
  <c r="H387" i="1"/>
  <c r="H386" i="1"/>
  <c r="H383" i="1"/>
  <c r="H382" i="1"/>
  <c r="H381" i="1"/>
  <c r="H378" i="1"/>
  <c r="H377" i="1"/>
  <c r="H376" i="1"/>
  <c r="H375" i="1"/>
  <c r="H374" i="1"/>
  <c r="H373" i="1"/>
  <c r="H372" i="1"/>
  <c r="H371" i="1"/>
  <c r="H370" i="1"/>
  <c r="H369" i="1"/>
  <c r="H368" i="1"/>
  <c r="H367" i="1"/>
  <c r="H364" i="1"/>
  <c r="H363" i="1"/>
  <c r="H362" i="1"/>
  <c r="H357" i="1"/>
  <c r="H356" i="1"/>
  <c r="H355" i="1"/>
  <c r="H354" i="1"/>
  <c r="H353" i="1"/>
  <c r="H352" i="1"/>
  <c r="H351" i="1"/>
  <c r="H350" i="1"/>
  <c r="H349" i="1"/>
  <c r="H348" i="1"/>
  <c r="H347" i="1"/>
  <c r="H346" i="1"/>
  <c r="H345" i="1"/>
  <c r="H344" i="1"/>
  <c r="H343" i="1"/>
  <c r="H342" i="1"/>
  <c r="H339" i="1"/>
  <c r="H336" i="1"/>
  <c r="H335" i="1"/>
  <c r="H334" i="1"/>
  <c r="H333" i="1"/>
  <c r="H332" i="1"/>
  <c r="H331" i="1"/>
  <c r="H330" i="1"/>
  <c r="H329" i="1"/>
  <c r="H328" i="1"/>
  <c r="H327" i="1"/>
  <c r="H324" i="1"/>
  <c r="H323" i="1"/>
  <c r="H322" i="1"/>
  <c r="H321" i="1"/>
  <c r="H320" i="1"/>
  <c r="H319" i="1"/>
  <c r="H318" i="1"/>
  <c r="H315" i="1"/>
  <c r="H314" i="1"/>
  <c r="H313" i="1"/>
  <c r="H312" i="1"/>
  <c r="H113" i="1"/>
  <c r="H114" i="1"/>
  <c r="H115" i="1"/>
  <c r="H116" i="1"/>
  <c r="H119" i="1"/>
  <c r="H120" i="1"/>
  <c r="H121" i="1"/>
  <c r="H122" i="1"/>
  <c r="H123" i="1"/>
  <c r="H124" i="1"/>
  <c r="H125" i="1"/>
  <c r="H126" i="1"/>
  <c r="H132" i="1"/>
  <c r="H133" i="1"/>
  <c r="H134" i="1"/>
  <c r="H135" i="1"/>
  <c r="H138" i="1"/>
  <c r="H139" i="1"/>
  <c r="H140" i="1"/>
  <c r="H141" i="1"/>
  <c r="H142" i="1"/>
  <c r="H143" i="1"/>
  <c r="H144" i="1"/>
  <c r="H145" i="1"/>
  <c r="H146" i="1"/>
  <c r="H149" i="1"/>
  <c r="H150" i="1"/>
  <c r="H151" i="1"/>
  <c r="H152" i="1"/>
  <c r="H153" i="1"/>
  <c r="H154" i="1"/>
  <c r="H155" i="1"/>
  <c r="H156" i="1"/>
  <c r="H157" i="1"/>
  <c r="H158" i="1"/>
  <c r="H159" i="1"/>
  <c r="H160" i="1"/>
  <c r="H161" i="1"/>
  <c r="H164" i="1"/>
  <c r="H165" i="1"/>
  <c r="H166" i="1"/>
  <c r="H167" i="1"/>
  <c r="H168" i="1"/>
  <c r="H169" i="1"/>
  <c r="H172" i="1"/>
  <c r="H173" i="1"/>
  <c r="H174" i="1"/>
  <c r="H175" i="1"/>
  <c r="H176" i="1"/>
  <c r="H177" i="1"/>
  <c r="H178" i="1"/>
  <c r="H179" i="1"/>
  <c r="H180" i="1"/>
  <c r="H181" i="1"/>
  <c r="H182" i="1"/>
  <c r="H183" i="1"/>
  <c r="H184" i="1"/>
  <c r="H185" i="1"/>
  <c r="H186" i="1"/>
  <c r="H187" i="1"/>
  <c r="H188" i="1"/>
  <c r="H189" i="1"/>
  <c r="H190" i="1"/>
  <c r="H195" i="1"/>
  <c r="H196" i="1"/>
  <c r="H197" i="1"/>
  <c r="H198" i="1"/>
  <c r="H199" i="1"/>
  <c r="H200" i="1"/>
  <c r="H201" i="1"/>
  <c r="H204" i="1"/>
  <c r="H205" i="1"/>
  <c r="H208" i="1"/>
  <c r="H209" i="1"/>
  <c r="H210" i="1"/>
  <c r="H211" i="1"/>
  <c r="H212" i="1"/>
  <c r="H213" i="1"/>
  <c r="H214" i="1"/>
  <c r="H215" i="1"/>
  <c r="H216" i="1"/>
  <c r="H217" i="1"/>
  <c r="H218" i="1"/>
  <c r="H219" i="1"/>
  <c r="H226" i="1"/>
  <c r="H227" i="1"/>
  <c r="H228" i="1"/>
  <c r="H229" i="1"/>
  <c r="H232" i="1"/>
  <c r="H233" i="1"/>
  <c r="H234" i="1"/>
  <c r="H235" i="1"/>
  <c r="H236" i="1"/>
  <c r="H237" i="1"/>
  <c r="H238" i="1"/>
  <c r="H239" i="1"/>
  <c r="H240" i="1"/>
  <c r="H241" i="1"/>
  <c r="H242" i="1"/>
  <c r="H247" i="1"/>
  <c r="H248" i="1"/>
  <c r="H249" i="1"/>
  <c r="H250" i="1"/>
  <c r="H251" i="1"/>
  <c r="H252" i="1"/>
  <c r="H259" i="1"/>
  <c r="H260" i="1"/>
  <c r="H261" i="1"/>
  <c r="H262" i="1"/>
  <c r="H263" i="1"/>
  <c r="H264" i="1"/>
  <c r="H265" i="1"/>
  <c r="H266" i="1"/>
  <c r="H267" i="1"/>
  <c r="H268" i="1"/>
  <c r="H269" i="1"/>
  <c r="H272" i="1"/>
  <c r="H273" i="1"/>
  <c r="H274" i="1"/>
  <c r="H275" i="1"/>
  <c r="H276" i="1"/>
  <c r="H277" i="1"/>
  <c r="H278" i="1"/>
  <c r="H279" i="1"/>
  <c r="H280" i="1"/>
  <c r="H281" i="1"/>
  <c r="H284" i="1"/>
  <c r="H285" i="1"/>
  <c r="H286" i="1"/>
  <c r="H287" i="1"/>
  <c r="H290" i="1"/>
  <c r="H291" i="1"/>
  <c r="H292" i="1"/>
  <c r="H293" i="1"/>
  <c r="H294" i="1"/>
  <c r="H295" i="1"/>
  <c r="H296" i="1"/>
  <c r="H297" i="1"/>
  <c r="H298" i="1"/>
  <c r="H299" i="1"/>
  <c r="H300" i="1"/>
  <c r="H301" i="1"/>
  <c r="H302" i="1"/>
  <c r="H303" i="1"/>
  <c r="H304" i="1"/>
  <c r="H305" i="1"/>
  <c r="H306" i="1"/>
  <c r="H463" i="1" l="1"/>
  <c r="H71" i="1" s="1"/>
  <c r="H270" i="1"/>
  <c r="H539" i="1"/>
  <c r="H82" i="1" s="1"/>
  <c r="H550" i="1"/>
  <c r="H83" i="1" s="1"/>
  <c r="H477" i="1"/>
  <c r="H76" i="1" s="1"/>
  <c r="H488" i="1"/>
  <c r="H77" i="1" s="1"/>
  <c r="H496" i="1"/>
  <c r="H78" i="1" s="1"/>
  <c r="H432" i="1"/>
  <c r="H65" i="1" s="1"/>
  <c r="H428" i="1"/>
  <c r="H64" i="1" s="1"/>
  <c r="H405" i="1"/>
  <c r="H62" i="1" s="1"/>
  <c r="H420" i="1"/>
  <c r="H63" i="1" s="1"/>
  <c r="H440" i="1"/>
  <c r="H69" i="1" s="1"/>
  <c r="H453" i="1"/>
  <c r="H70" i="1" s="1"/>
  <c r="H469" i="1"/>
  <c r="H379" i="1"/>
  <c r="H55" i="1" s="1"/>
  <c r="H384" i="1"/>
  <c r="H56" i="1" s="1"/>
  <c r="H365" i="1"/>
  <c r="H392" i="1"/>
  <c r="H57" i="1" s="1"/>
  <c r="H397" i="1"/>
  <c r="H58" i="1" s="1"/>
  <c r="H117" i="1"/>
  <c r="H202" i="1"/>
  <c r="H26" i="1" s="1"/>
  <c r="H358" i="1"/>
  <c r="H50" i="1" s="1"/>
  <c r="H224" i="1"/>
  <c r="H28" i="1" s="1"/>
  <c r="H206" i="1"/>
  <c r="H27" i="1" s="1"/>
  <c r="H325" i="1"/>
  <c r="H47" i="1" s="1"/>
  <c r="H288" i="1"/>
  <c r="H40" i="1" s="1"/>
  <c r="H337" i="1"/>
  <c r="H48" i="1" s="1"/>
  <c r="H340" i="1"/>
  <c r="H49" i="1" s="1"/>
  <c r="H316" i="1"/>
  <c r="H307" i="1"/>
  <c r="H41" i="1" s="1"/>
  <c r="H255" i="1"/>
  <c r="H256" i="1" s="1"/>
  <c r="H191" i="1"/>
  <c r="H230" i="1"/>
  <c r="H282" i="1"/>
  <c r="H39" i="1" s="1"/>
  <c r="H243" i="1"/>
  <c r="H30" i="1" s="1"/>
  <c r="H162" i="1"/>
  <c r="H147" i="1"/>
  <c r="H170" i="1"/>
  <c r="H136" i="1"/>
  <c r="H551" i="1" l="1"/>
  <c r="H72" i="1"/>
  <c r="H84" i="1"/>
  <c r="H497" i="1"/>
  <c r="H66" i="1"/>
  <c r="H73" i="1"/>
  <c r="H29" i="1"/>
  <c r="H38" i="1"/>
  <c r="H308" i="1"/>
  <c r="H359" i="1"/>
  <c r="H46" i="1"/>
  <c r="H54" i="1"/>
  <c r="H59" i="1" s="1"/>
  <c r="H398" i="1"/>
  <c r="H433" i="1"/>
  <c r="H470" i="1"/>
  <c r="H79" i="1" s="1"/>
  <c r="H244" i="1"/>
  <c r="H192" i="1"/>
  <c r="H51" i="1" l="1"/>
  <c r="H19" i="1" l="1"/>
  <c r="H20" i="1"/>
  <c r="H22" i="1"/>
  <c r="H17" i="1"/>
  <c r="H18" i="1"/>
  <c r="H21" i="1" l="1"/>
  <c r="H42" i="1"/>
  <c r="H34" i="1"/>
  <c r="H35" i="1" l="1"/>
  <c r="H23" i="1" l="1"/>
  <c r="H31" i="1"/>
  <c r="H87" i="1" l="1"/>
  <c r="H88" i="1" l="1"/>
  <c r="H89" i="1" s="1"/>
</calcChain>
</file>

<file path=xl/sharedStrings.xml><?xml version="1.0" encoding="utf-8"?>
<sst xmlns="http://schemas.openxmlformats.org/spreadsheetml/2006/main" count="1212" uniqueCount="490">
  <si>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</si>
  <si>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</si>
  <si>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</si>
  <si>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</si>
  <si>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</si>
  <si>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</si>
  <si>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</si>
  <si>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</si>
  <si>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</si>
  <si>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</si>
  <si>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</si>
  <si>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</si>
  <si>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</si>
  <si>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</si>
  <si>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</si>
  <si>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</si>
  <si>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</si>
  <si>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</si>
  <si>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</si>
  <si>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</si>
  <si>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</si>
  <si>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</si>
  <si>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</si>
  <si>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</si>
  <si>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</si>
  <si>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</si>
  <si>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</si>
  <si>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</si>
  <si>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</si>
  <si>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Concreto premezclado f'c=250 kg/cm2 en estructura y losa t.m.a. 3/4", con un revenimiento de 8-10 cm.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</si>
  <si>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Subtotal estructura</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</si>
  <si>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</si>
  <si>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</si>
  <si>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</si>
  <si>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Subtotal albañilería y acabados</t>
  </si>
  <si>
    <t>Salida de alumbrado con caja de p.v.c. y tubo pvc pesado cedula 30 (gris), incluye: apagador levinton y cable vinanel aislamiento tipo ls calibres indicados en planos.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</si>
  <si>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</si>
  <si>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</si>
  <si>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y colocación de ventilador de techo de 56" de 5 velocidades marca tmt, white westing house o similar en calidad y precio, incluye: tapa metálica ciega de 4x4, silicón y pintura, armado, nivelación y conexiones.</t>
  </si>
  <si>
    <t>Salida para ventilador con caja de lámina a tierra, incluye: tubo pvc pesado ced-30 (gris), cable vinanel aislamiento tipo ls calibres indicados en planos correspondientes, incluye: varilla # 3 en sentido longitudinal de 30 cm. para suspender ventilador.</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</si>
  <si>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</si>
  <si>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interruptor de seguridad (navajas) 2 polos 30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</si>
  <si>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</si>
  <si>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cable de cobre con aislamiento thw-ls o thw-ls a 75 grados calibre # 8, incluye: cinta aislante, vulcanizada, barniz y perno de conexión, cocas y desperdicios.</t>
  </si>
  <si>
    <t>Acero de refuerzo en estructura #4 f'y=4,200 kg/cm2; incluye: suministro, habilitado, armado, cortes, traslapes, ganchos y desperdicios, silletas, alambre recocido, mano de obra, herramienta, equipo de protección personal y limpieza del área de trabajo.</t>
  </si>
  <si>
    <t>Subtotal instalaciones</t>
  </si>
  <si>
    <t>Anclaje de castillos de 15x20 cm. en zapatas y enrases 0.00 a 1.20 m. altura con 4 varillas no. 3/8" y estribos # 2 @ 20 cm, concreto f'c=250 kg/cm2; incluye: cimbra común, colado, cruces de varillas, vibrado, curado y descimbrado.</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</si>
  <si>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</si>
  <si>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</si>
  <si>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</si>
  <si>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Colocación de pizarrón suministrado por el ISIFE, incluye: flete del almacén de la obra, taquetes tornillos, colocación, nivelación y limpieza.</t>
  </si>
  <si>
    <t>Suministro, colocación y conexión de lámpara fluorescente de sobreponer 4x32 watts, marca cooper ligthing, highlumen, lithonia o similar en calidad y precio, fijada con 4 anclas tipo hilti o 4 taquetes y pijas, con acrílico difusor envolvente, gabinete para sobreponer de 1,22 m de largo y de 30 cm a 35 cm de ancho, balastro electrónico, 4 tubos t-8 de 32 watts cada uno temperatura de color de 4100, pruebas, conexiones, mano de obra, herramienta, equipo de protección personal y limpieza del área de trabajo.</t>
  </si>
  <si>
    <t>Subtotal II</t>
  </si>
  <si>
    <t>Subtotal III</t>
  </si>
  <si>
    <t>Suministro, colocación y conexión de cable de cobre con aislamiento thw-ls o thw-ls a 75 grados calibre # 10, incluye: cinta aislante, vulcanizada, barniz y perno de conexión, cocas y desperdicios.</t>
  </si>
  <si>
    <t>Limpieza, trazo y nivelación del terreno; incluye: nivel de manguera y niveletas con polines y fajillas, hilos, cal, mano de obra y herramienta, colocación de banco de nivel según especificaciones (área de edificio).</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</si>
  <si>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</si>
  <si>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</si>
  <si>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Cimbra en columnas y muros acabado común; a base de triplay de pino 19 mm como cimbra de contacto; incluye: cimbrado, descimbrado, habilitado y chaflanes u ochavos</t>
  </si>
  <si>
    <t>Acero de refuerzo en estructura #5 f'y=4,200 kg/cm2; incluye: suministro, habilitado, armado, cortes, traslapes, ganchos y desperdicios, silletas, alambre recocido, mano de obra, herramienta, equipo de protección personal y limpieza del área de trabajo.</t>
  </si>
  <si>
    <t>Acero de refuerzo en estructura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</si>
  <si>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Suministro y colocación de puerta de lámina de alucobond de 1/4" color gris de 2.50 alto x 1.20 de ancho, con ventanilla de 0.80 alto x 0.20 ancho con cristal templado de 6 mm de espesor, bastidor metálico de ptr 1 1/4", ángulo de aluminio perimetral de 3/4" por ambos lados, manija marca kwikset mod. 91560-010 sanitada y cerrojo 985 sencillo marca kwikset mod. 99800-090 niquel. Incluye: lamina pegada con poliuretano al bastidor, material, silicón,  mano de obra, herramienta, equipo de protección personal y limpieza del área de trabajo.</t>
  </si>
  <si>
    <t>Subtotal herrería, canceleria y carpintería</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</si>
  <si>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</si>
  <si>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Subtotal Muro cubretinacos</t>
  </si>
  <si>
    <t>Registro sanitario de 60x40x80 cm. con block 15x20x40 cm. (60 kg/cm2), aplanado interior pulido con media caña y exterior floteado, formación de media caña para desagüe, marco y contramarco de ángulo de 1 1/4" x 3/16", incluye: cadena de remate de 15 -20-4 con armex, concreto f'c=150 kg/cm2 y acero no.3 en tapa, incluye: argolla de redondo liso de 1/4" como jaladera en marco una mano de inhibidor de corrosión, una mano de primario epóxico anticorrosivo ea p-10 color blanco con catalizador disolución a base de solvente y 2 manos de pintura esmalte en acabado final, color definido por la residencia, en tapa y pintura acrílica en el registro.</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</si>
  <si>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</si>
  <si>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</si>
  <si>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Suministro, instalación y colocación de electroniveles en tinacos y cisterna para control de llenado, con canalización tubo pvc de 21 mm (3/4") cedula 40 caja registro condulet y tubo licuatite, cable hasta pie del edificio.</t>
  </si>
  <si>
    <t>Subtotal Cimentación</t>
  </si>
  <si>
    <t>06. Muro cubre tinaco</t>
  </si>
  <si>
    <t>Subtotal IV</t>
  </si>
  <si>
    <t>Subtotal V</t>
  </si>
  <si>
    <t>Retiro de material producto de excavaciones o demoliciones, incluye; carga con equipo mecánico y retiro de material fuera de los sitios de los trabajos a una distancia de 10 km.</t>
  </si>
  <si>
    <t>Suministro y aplicación de fumigante contra termitas, clorpirifos, marca dusban 2e o similar aplicado a una dosis de 5.00lts/m2 o similar en área de excavación terminada y aplicación al relleno, incluye: materiales y mano de obra</t>
  </si>
  <si>
    <t>Plantilla de concreto hecho en obra f´c= 100 kg/cm2 de 6 cm. de espesor, apalillada y nivelada, incluye: cimbra, descimbrado, impermeabilizante integral en polvo sikalite o graltex (500 gramos por saco de cemento) o similar en calidad y precio, compactación del fondo, aplicación de riego con agua previo al colado vaciado, nivelado y curado del concreto, equipo individual de protección, mano de obra y herramienta.</t>
  </si>
  <si>
    <t>Cadena de concreto f'c= 250 kg/cm2 sección de 15x40 cm. armada con 4 varillas de 3/8" y estribos # 2 @ 20 cm, incluye: cimbra común, cruces de varillas, colado, vibrado, descimbrado y curado.</t>
  </si>
  <si>
    <t>Suministro y aplicación de impermeabilizante en cimentación a base de agua 2 capas de emulsika o similar en calidad y precio; incluye: limpieza preparación de superficie.</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</si>
  <si>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</si>
  <si>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</si>
  <si>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</si>
  <si>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2-10 para fases 1-10 de tierra , conexiones e identificación.</t>
  </si>
  <si>
    <t>Suministro e instalación de equipo de aire acondicionado inverter tipo mini-split marca: midea, lennox, trane, carrier o similar en calidad y especificaciones técnicas, con capacidad nominal de 24000 btu (2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</si>
  <si>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Cimbra para losas y trabes en volado posterior, escaleras, pórtico o laterales a doble altura en estructura u2-c, acabo común; a base de triplay de pino de 19 mm como cimbra de contacto, incluye: cimbrado, descimbrado, habilitado y chaflanes u ochavos.</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</si>
  <si>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</si>
  <si>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Murete de enrase acabado común en cimentación a base de block de cemento de 15x20x40 cm. (60 kg/cm2), asentado con mortero cemento-arena 1:3 y con celdas rellenas de concreto f'c= 150 kg/cm2. incluye: desfondar block.</t>
  </si>
  <si>
    <t>Suministro, habilitado y colocación de pasa junta entre juntas de piso  de concreto, a base de varilla redondo liso de 3/8" de 0.45 m. de longitud a cada 0.80 m. incluye: acarreo dentro y fuera de la obra, corte habilitado, mano de obra, herramienta y equipo, acopio y retiro de desperdicio a tiro autorizado y limpieza del área de trabajo.</t>
  </si>
  <si>
    <t>Subtotal Preliminares</t>
  </si>
  <si>
    <t>01.- Preliminares</t>
  </si>
  <si>
    <t>02.- Cimentación</t>
  </si>
  <si>
    <t>03.- Estructura</t>
  </si>
  <si>
    <t>04.- Albañilería y acabados</t>
  </si>
  <si>
    <t>05.- Herrería, carpintería y cancelería</t>
  </si>
  <si>
    <t>06.- Instalaciones</t>
  </si>
  <si>
    <t>Los Cabos, B.C.S.</t>
  </si>
  <si>
    <t>03.- Albañilería y acabados</t>
  </si>
  <si>
    <t>04.- Herrería, carpintería y cancelería</t>
  </si>
  <si>
    <t>05.- Instalaciones</t>
  </si>
  <si>
    <t>construcción de 3 aulas didácticas, dirección adaptada, servicios sanitarios y obra exterior</t>
  </si>
  <si>
    <t>San José del Cabo</t>
  </si>
  <si>
    <t>A.- construcción de 3 aulas didácticas, dirección adaptada, servicios sanitarios</t>
  </si>
  <si>
    <t>I.- Edificio 1-A (Planta Baja)</t>
  </si>
  <si>
    <t>Total I.- Edificio 1-A (Planta Baja)</t>
  </si>
  <si>
    <t>00184/04</t>
  </si>
  <si>
    <t>Desmonte de lugar consistente en poda de árboles y arbustos que existen de manera abundante en el terreno, incluye: retiro de árboles y arbustos fuera de la obra, maquinaria, equipo y mano de obra.</t>
  </si>
  <si>
    <t>08718/04</t>
  </si>
  <si>
    <t>00029/04</t>
  </si>
  <si>
    <t>Despalme del terreno con corte de 20 cm. de capa vegetal con equipo mecánico, incluye: acopio del producto carga y retiro del mismo al lugar indicado por municipio.</t>
  </si>
  <si>
    <t>10001/04</t>
  </si>
  <si>
    <t>11072/04</t>
  </si>
  <si>
    <t>11101/04</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</si>
  <si>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</si>
  <si>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12014/04</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</si>
  <si>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</si>
  <si>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12021/04</t>
  </si>
  <si>
    <t>12034/04</t>
  </si>
  <si>
    <t>12035/04</t>
  </si>
  <si>
    <t>12037/04</t>
  </si>
  <si>
    <t>12063/04</t>
  </si>
  <si>
    <t>Murete de enrase acabado común en cimentación a base de block de cemento de 15x20x40 cm. (60 kg/cm2), asentado con mortero cemento-arena en proporción de 1:3 y con celdas rellenas de concreto f'c= 150 kg/cm2. incluye: desfondar block y varilla del # 3 @ 40 cm.</t>
  </si>
  <si>
    <t>12059/04</t>
  </si>
  <si>
    <t>Anclaje de columna de 30x45 cm. en zapatas y enrases 0.00 a 1.20 m. altura con 4 varillas de 1", 4 varillas de 3/4" y estribos #3 @ 10 cm. incluye: cimbra común, colado, cruces de varillas, vibrado, curado y descimbrado.</t>
  </si>
  <si>
    <t>12084/04</t>
  </si>
  <si>
    <t>Anclaje de columna de 30x45 cm. en zapatas y enrases 0.00 a 1.20 m. altura con 4 varillas de 1", 2  varillas de 1/2" y estribos #3 @ 10 cm. incluye: cimbra común, colado, cruces de varillas, vibrado, curado y descimbrado.</t>
  </si>
  <si>
    <t>12038/04</t>
  </si>
  <si>
    <t>12114/04</t>
  </si>
  <si>
    <t>Cadena de concreto f'c= 250 kg/cm2 sección de 15x30 cm. armada con 4 varillas de 3/8" y estribos # 2 @ 20 cm, con impermeabilizante integral en polvo sikalite, graltex o/ similar en calidad y precio, incluye: cimbra común, cruces de varillas, colado, vibrado, descimbrado y curado.</t>
  </si>
  <si>
    <t>39174/04</t>
  </si>
  <si>
    <t>Guarnición rectangular de 15x40 cm, de concreto hecho en obra de f'c=250 kg/cm2, armada con 4 varillas del # 3 estribos del # 2 @ 20 cm, incluye: materiales, acarreos, cruces de varillas, cimbrado, fabricación, vaciado, colocado de concreto, descimbrado, mano de obra, herramienta, equipo de protección personal y limpieza del área de trabajo.</t>
  </si>
  <si>
    <t>11122/04</t>
  </si>
  <si>
    <t>11121/04</t>
  </si>
  <si>
    <t>10018/04</t>
  </si>
  <si>
    <t>31010/04</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</si>
  <si>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</si>
  <si>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21101/04</t>
  </si>
  <si>
    <t>21115/04</t>
  </si>
  <si>
    <t>21110/04</t>
  </si>
  <si>
    <t>21203/04</t>
  </si>
  <si>
    <t>21204/04</t>
  </si>
  <si>
    <t>21205/04</t>
  </si>
  <si>
    <t>21206/04</t>
  </si>
  <si>
    <t>21306/04</t>
  </si>
  <si>
    <t>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</si>
  <si>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38020/04</t>
  </si>
  <si>
    <t>Separación muro-columna con canal lámina galvanizada calibre #18 con 28 cm. de desarrollo en forma de "C", con placa poliestireno 3/4" x 18 cm. ancho, fijada a columna con ancla tipo hilti 6 por cada metro; incluye: acarreo dentro y fuera de la obra, elevación de los materiales, cortes, colocación, fijación, amarres, mano de obra, equipo de protección, depreciación y demás cargos derivados del uso de herramienta y equipo.</t>
  </si>
  <si>
    <t>31009/04</t>
  </si>
  <si>
    <t>Cadena o castillo 15 x 20 cm, acabado común, concreto h. en o., f'c= 250 kg/cm2, con impermeabilizante integral en polvo sikalite, graltex (500 gramos. por saco) o similar en calidad y precio, armada con 4 varillas del no.4 (1/2")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</si>
  <si>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31146/04</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</si>
  <si>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</si>
  <si>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31200/04</t>
  </si>
  <si>
    <t>31214/04</t>
  </si>
  <si>
    <t>31220/04</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</si>
  <si>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</si>
  <si>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31250/04</t>
  </si>
  <si>
    <t>Suministro y colocación de piso a base de loseta cerámica extruida vitrificada, para tránsito pesado pei iv y v, tono y texturas uniformes, antiderrapante, con dimensiones de 45 x 45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</si>
  <si>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31231/04</t>
  </si>
  <si>
    <t>35600/04</t>
  </si>
  <si>
    <t>32001/04</t>
  </si>
  <si>
    <t>38070/04</t>
  </si>
  <si>
    <t>Muro de tablaroca de 15 cm de espesor con panel de yeso estandar de 1/2", a dos caras, con bastidor armado a base de canaleta de 1 1/2" y canal listón calibre 26 a cada 0.61 m de separación, se deberá considerar para este trabajo: suministro y colocación, mano de obra, herramienta, equipo, andamios, acarreos, elevaciones, trazo, nivelación, cortes, desperdicios, fijación, esquineros, pasta y cinta de refuerzo necesarios de acuerdo al tipo de panel, acopio y retiro de material producto de los trabajos y limpieza del área de trabajo.</t>
  </si>
  <si>
    <t>30001/04</t>
  </si>
  <si>
    <t>35002/04</t>
  </si>
  <si>
    <t>Suministro y aplicación de impermeabilizante a base de pintura elastomerica color blanco, incluye: membrana de refuerzo, sellador de superficie con el mismo material diluido según especificación del fabricante y dos capas de material sin diluir, aplicación con cepillo, escoba.</t>
  </si>
  <si>
    <t>40232/04</t>
  </si>
  <si>
    <t>40247/04</t>
  </si>
  <si>
    <t>Suministro y colocación de puerta de lámina de alucobond de 1/4" color gris de 2.50 alto x 1.00 de ancho, bastidor metálico de ptr 1 1/4", ángulo de aluminio perimetral de 3/4" por ambos lados, manija marca kwikset mod. 91560-010 sanitada y cerrojo 985 sencillo marca kwikset mod. 99800-090 niquel. Incluye: lámina pegada con poliuretano al bastidor, material, silicón,  mano de obra, herramienta, equipo de protección personal y limpieza del área de trabajo.</t>
  </si>
  <si>
    <t>40133/04</t>
  </si>
  <si>
    <t>Suministro, habilitado y colocación de cancelería de aluminio línea 3000, color anodizado natural vidrio 6 mm traslucido, incluye; jaladeras y carretillas reforzadas, vinilos, calafateo con silicón, material, mano de obra y equipo.</t>
  </si>
  <si>
    <t>40034/04</t>
  </si>
  <si>
    <t>Suministro, habilitado y colocación de marco y puerta  de aluminio anonizado natural de 1.20 x 2.10 m. con marco de 3 x 1/4" marco de 1 x2"  vidrio filtrasol 6 mm de espesor con película tipo esmerilado como indica el proyecto; incluye: chapa tetra, barra de empuje, pivote descentrado vinilo, pata de chivo, calafateo con silicón blanco, guardapolvo y limpieza.</t>
  </si>
  <si>
    <t>48056/04</t>
  </si>
  <si>
    <t>40079/04</t>
  </si>
  <si>
    <t>100011/04</t>
  </si>
  <si>
    <t>suministro y colocación de bote de basura reylaz modelo rey europa de 42.50 m de largo, 30.5 m de ancho y 0.75 m de alto que incluye: acarreo dentro y fuera de la obra. muerto de concreto de 0.30 x 0.30 x 0.60, cimbra de madera,  nivelado y plomiado, excavacion y relleños, flete , maniobras, mano de obra, equipo de protección personal y herramienta.</t>
  </si>
  <si>
    <t>50323/04</t>
  </si>
  <si>
    <t>Salida para timbre sobre muro, en caja de pvc y tubo pvc pesado cedula 30 (gris), incluye: botón de pánico con tapa, cable vinanel aislamiento tipo ls, calibres indicados en plano, conexiones, materiales, mano de obra, depreciación y demás cargos derivados del uso de herramienta y equipo.</t>
  </si>
  <si>
    <t>50324/04</t>
  </si>
  <si>
    <t>Suministro y colocación de timbre tipo campana, de 10" fijado a muro hasta 3.00 m. de altura, incluye: elementos de fijación, conexiones, andamiaje. materiales, mano de obra, depreciación y demás cargos derivados del uso de herramienta y de equipo</t>
  </si>
  <si>
    <t>50007/04</t>
  </si>
  <si>
    <t>50009/04</t>
  </si>
  <si>
    <t>50085/04</t>
  </si>
  <si>
    <t>50024/04</t>
  </si>
  <si>
    <t>51010/04</t>
  </si>
  <si>
    <t>51000/04</t>
  </si>
  <si>
    <t>51009/04</t>
  </si>
  <si>
    <t>54226/04</t>
  </si>
  <si>
    <t>50058/04</t>
  </si>
  <si>
    <t>50011/04</t>
  </si>
  <si>
    <t>Salida para teléfono, intercomunicación, sonido o computadora con caja lamina de 2 x 4" y tubo pvc pesado de 1", incluye: conexiones, alambre galvanizado para guía y tapa ciega.</t>
  </si>
  <si>
    <t>54221/04</t>
  </si>
  <si>
    <t>55508/04</t>
  </si>
  <si>
    <t>54318/04</t>
  </si>
  <si>
    <t>60038/04</t>
  </si>
  <si>
    <t>Salida para dren de desgue en equipo condensador de aire acondicionado con tubo de pvc de 3/4" de diámetro, desde unidad condensadora en interior de edificio hasta la base de edificio en exterior, incluye: suministro, instalación y conexión, pruebas, materiales, mano de obra, herramienta y equipo, andamios, cargas, descargas, acarreos, elevaciones, cortes, desperdicios, fijaciones, limpieza de la zona de trabajo, (ver plano aer-004-03)</t>
  </si>
  <si>
    <t>50184/04</t>
  </si>
  <si>
    <t>Fabricación de base de concreto h.o. de 150 kg/cm2 con dimensiones de 1.00x0.50x0.10 m., para el montaje de equipos de aires acondicionados, incluye: cimbrado y descimbrado, concreto, aplanado con acabado pulido con mortero cemento-arena proporción 1:4, chaflán perimetral con el mismo mortero en las aristas de la base, acabado final en la superficie con aplicación de impermeabilizante prefabricado tipo sbs pg 4 mm espesor sobre base y chaflán perimetral, así como la mano de obra, herramienta y elevación de los materiales necesarios a un segundo nivel.</t>
  </si>
  <si>
    <t>51365/04</t>
  </si>
  <si>
    <t>Suministro y colocación de centro de carga QO 24 circuitos 3f-4h con zapatas principales de 125 amperes en gabinete nema 1 marca square-d. incluye: conexiones, pruebas de identificación.</t>
  </si>
  <si>
    <t>04.- Obra exterior Hidro-sanitaria</t>
  </si>
  <si>
    <t>01.- Albañilería y acabados</t>
  </si>
  <si>
    <t>02.- Herrería, carpintería y cancelería</t>
  </si>
  <si>
    <t>03.- Instalaciones</t>
  </si>
  <si>
    <t>05.- Muro cubre tinaco</t>
  </si>
  <si>
    <t>31110/04</t>
  </si>
  <si>
    <t>Construcción de muro de block hueco de cemento 10x20x40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máximo de 1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</si>
  <si>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31003/04</t>
  </si>
  <si>
    <t>Cadena o castillo 10 x 15 cm, acabado aparente, concreto h. en o. f'c= 250 kg/cm2,  armada con armex de alta resistencia 15 x 10 - 4.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</si>
  <si>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32000/04</t>
  </si>
  <si>
    <t>Aplanado en muros, acabado repellado con mortero cemento-arena 1:3 a plomo y regla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</si>
  <si>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30038/04</t>
  </si>
  <si>
    <t>Suministro y colocación de lambrín de cerámica línea crema marfil rectificado color natural marca interceramic, colocado a hueso con pegamento blanco; se deberá considerar para este trabajo: el suministro del lambrín, materiales, mano de obra, adhesivo (mortero) de línea, considerando recomendaciones del fabricante para su tiempo de fraguado, emboquillado sin arena color white pearl marca interceramic, trazo, nivelación, acarreos, cortes, desperdicios, despiece, acopio y retiro de desperdicios a tiro autorizado y limpieza del área de trabajo.</t>
  </si>
  <si>
    <t>33027/04</t>
  </si>
  <si>
    <t>Suministro y colocación de lístelo de 8 x 20 cm. vitromex, interceramic o similar en calidad y precio en una franja a una altura variable, asentado con cemenquin, incluye: emboquillado con cemento blanco y limpieza final.</t>
  </si>
  <si>
    <t>31083/04</t>
  </si>
  <si>
    <t>Losa de concreto armado para ovalines de 10 cm. espesor, concreto f'c=200 kg/cm2, armada con varilla del no. 3 a cada 15 cm. en ambos sentidos, (parrilla en lecho alto), incluye azulejo marca interceramic línea brunel, color gray esmaltado, formato 25 x 40 cm , colocado a hueso con pegamento blanco y boquilla sin arena , bordes redondeados en esquinas y nariz, además de zoclo superior y remate inferior para cubrir losa de apoyo, preparaciones para recibir ovalin, perforaciones para el paso de tuberías (hidráulica sanitaria), muretes de apoyo y cimbra, no se permitirá ranurar muros para colocar losa de ovalin.</t>
  </si>
  <si>
    <t>61548/04</t>
  </si>
  <si>
    <t>Fabricación de fijo debajo de barra de concreto a base de perfil c-150 tablaroca para humedad y azulejo, incluye: corte soldadura limpieza.</t>
  </si>
  <si>
    <t>40001/04</t>
  </si>
  <si>
    <t>Suministro, habilitado y colocación de mamparas en servicios sanitarios a base de perfiles m225 calibre 18, p100 calibre 20, duela 170 calibre 20, jaladera con solera 1 x 3/16" pasador para sobreponer de 3 /12" solera para fijar marco de 1/8" x 1/2"; incluye: fijación con taquete expansivo y pija cónica de 5/16", una mano de primario epóxico anticorrosivo ea p-10 color blanco con catalizador disolución a base de solvente y 2 manos de pintura esmalte en acabado final, color definido por la residencia.</t>
  </si>
  <si>
    <t>42000/04</t>
  </si>
  <si>
    <t>Suministro y colocación de espejo en sanitarios de medidas variables de 6 mm de espesor con marco de aluminio natural anodizado 2", incluye: materiales de fijación, sellador y limpieza</t>
  </si>
  <si>
    <t>50019/04</t>
  </si>
  <si>
    <t>Suministro, colocación y conexión de lámpara marca magg de led de 30 w sobreponer hermética a prueba de polvo y agua modelo: gamma tot 1500  clave: L5401-510 4000°k incluye; difusor de policarbonato, driver electrónico integrado, fijada a losa con taquete y tornillo, pruebas, conexiones, mano de obra, herramienta, equipo de protección personal y limpieza del área de trabajo.</t>
  </si>
  <si>
    <t>50088/04</t>
  </si>
  <si>
    <t>Suministro y colocación de centro de carga qo6-2f-3h-220-127 en gabinete nema 3r con zapatas principales de 100 amperes marca square "d", incluye; empotrar a muro, fijación, resanes y pruebas.</t>
  </si>
  <si>
    <t>60006/04</t>
  </si>
  <si>
    <t>Salida hidráulica y sanitaria en lavabo con tubo cobre tipo "m" y pvc anger, incluye: válvula de control marca urrea y manguera de plástico.</t>
  </si>
  <si>
    <t>70004/04</t>
  </si>
  <si>
    <t>Salida en w.c. con tubo pvc sanitario 103 mm duralon y pvc hidráulico de 16 y 21 mm flowguard; incluye: codos, coples, niples, pasta, lija. ( ver plano sser-007-ot)</t>
  </si>
  <si>
    <t>70012/04</t>
  </si>
  <si>
    <t>Salida para mingitorio ecológico con tubo pvc sanitario 53 mm (2") de diámetro, incluye; codos, coples, niples, material, mano de obra y herramienta.</t>
  </si>
  <si>
    <t>70024/04</t>
  </si>
  <si>
    <t>Colocación de mingitorio libre de agua 100% seco, fabricado con cerámica horneada a alta temperatura con acabado porcelanizado de alto brillo, con sistema de diafragma de látex, trampa y coladera en acero inoxidable tipo 304. se deberá considerar para este trabajo: suministro del mingitorio, trampa, herramienta, equipo, mano de obra, kit de instalación, pruebas, acopio y retiro de material producto de los desperdicios a tiro autorizado y limpieza del área de trabajo.</t>
  </si>
  <si>
    <t>70021/04</t>
  </si>
  <si>
    <t>Suministro y colocación de sanitario 2 piezas, descarga 4.8 litros línea verde, taza redonda, trampa expuesta 2", incluye: válvula flotador fluidmaster 400 ls pro de aluminio de bronce o primera calidad, cuello de cera, pijas, manguera alimentadora coflex, trenzado con vinilo reforzado, llave de control angular compacta sin contratuerca 4015 y asiento solido completo.</t>
  </si>
  <si>
    <t>70020/04</t>
  </si>
  <si>
    <t>Suministro y colocación de inodoro, descarga 4.8 litros línea verde, para personas con discapacidad, taza alargada modelo vienna "h" de vitromex o similar en calidad y precio; incluye: válvula flotador fluidmaster 400 ls pro de aluminio de bronce o primera calidad cuello de cera, pijas, mangueras alimentadoras coflex, llave de control angular compacta sin contratuerca 4015 con asiento solido completo.</t>
  </si>
  <si>
    <t>60009/04</t>
  </si>
  <si>
    <t>Suministro y colocación de lavabo ovalin de sobreponer en losa, marca lamosa línea venezia en color blanco, o similar en calidad y precio, incluye: silicón plástico, trampa, llave mezcladora marca urrea modelo 91dm, cubierta de latón cromo, manerales, dórico cromo, contrarejilla, cespol, manguera flexible '' t '' hule epdm trenzado de vinilo reforzado vl-t55, llave de control angular 401 sc., mano de obra y herramienta.</t>
  </si>
  <si>
    <t>70002/04</t>
  </si>
  <si>
    <t>Coladera para piso con rejilla redonda marca helvex modelo #24 o similar en calidad,  incluye; material, mano de obra y herramienta</t>
  </si>
  <si>
    <t>61546/04</t>
  </si>
  <si>
    <t>Suministro y colocación de barra de seguridad recta satinada de 760 mm urrea, helvex o similar en calidad y precio para para personas con discapacidad, incluye: taquetes, tornillos, material, herramienta y mano de obra.</t>
  </si>
  <si>
    <t>61547/04</t>
  </si>
  <si>
    <t>Suministro y colocación de barra de seguridad recta satinada de 610 mm urrea, helvex o similar en calidad y precio para personas con discapacidad, incluye: taquetes, tornillos, material, herramienta y mano de obra.</t>
  </si>
  <si>
    <t>48035/04</t>
  </si>
  <si>
    <t>Suministro, habilitado y colocación de ganchos para muletas con tubo redondo 1 1/2" fo galvanizado medida 15 cm. de largo, incluye: curva, anclaje. (ver plano det.014)</t>
  </si>
  <si>
    <t>60001/04</t>
  </si>
  <si>
    <t>Suministro y colocación de tarja de pvc, incluye: llave nariz, contrarejilla, manguera alimentadora, llave de angulo y fijación a muro y piso con taquete expansivo.</t>
  </si>
  <si>
    <t>Subtotal Obra exterior Hidro-sanitaria</t>
  </si>
  <si>
    <t>55597/04</t>
  </si>
  <si>
    <t>Registro eléctrico 60 x 60 x 80 cm. de profundidad con block 15 x 20 x 40 cm. (60 kg/cm2) y cadena de remate con armex 15-20/4 concreto f´c= 150 kg/cm2, aplanado interior y exterior floteado con marco y contramarco metálico de ángulo de 3/16 x 1 1/4 acero no. 3, tapa de concreto f´c=150 kg/cm2, asa, pintura en aplanados, colocar leyenda pintada con plantilla en tapa "cableado de aluminio".</t>
  </si>
  <si>
    <t>70010/04</t>
  </si>
  <si>
    <t>70026/04</t>
  </si>
  <si>
    <t>Suministro y tendido de tubo pvc duralón de 103 mm (4") de diámetro, incluye: tendido, conexiones, pegamento, trazos, excavación, relleno, material, mano de obra, herramienta, equipo de protección personal y limpieza del área de trabajo.</t>
  </si>
  <si>
    <t>60015/04</t>
  </si>
  <si>
    <t>Suministro y tendido de tubo pvc hidráulico de 21 mm (3/4") de diámetro, incluye: tendido, conexiones, pegamento, trazos, excavación, relleno, material, mano de obra, herramienta, equipo de protección personal y limpieza del área de trabajo.</t>
  </si>
  <si>
    <t>31019/04</t>
  </si>
  <si>
    <t>Castillo 15 x 20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</si>
  <si>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60034/04</t>
  </si>
  <si>
    <t>60035/04</t>
  </si>
  <si>
    <t>60023/04</t>
  </si>
  <si>
    <t>Suministro, colocación y acarreo de tinaco de plástico capacidad 1,100 litros, marca fortoplas, rotoplas o similar en calidad y precio, incluye: elevación 1 ó 2 niveles, maniobras, conexiones, pruebas, mano de obra, herramienta y equipo.</t>
  </si>
  <si>
    <t>60004/04</t>
  </si>
  <si>
    <t>61465/04</t>
  </si>
  <si>
    <t>Suministro y colocación de llave de cerrado rápido de pvc de 25 mm, incluye: conexiones hasta 2.00 de altura, andamiaje, caja registro con tubo pvc de 10 mm materiales, mano de obra y pruebas.</t>
  </si>
  <si>
    <t>II.- Construcción de nucleo de servicios sanitarios</t>
  </si>
  <si>
    <t>Total II.- Construcción de cucleo de servicios sanitarios</t>
  </si>
  <si>
    <t>III.- Construcción de nucleo de escaleras</t>
  </si>
  <si>
    <t>Total III.- Construcción de nucleo de escaleras</t>
  </si>
  <si>
    <t>01.- Estructura</t>
  </si>
  <si>
    <t>21300/04</t>
  </si>
  <si>
    <t>31279/04</t>
  </si>
  <si>
    <t>Forjado de escalón con una altura de 17 cm. y una huella de 30 cm. a base de block 15 x 20 x 40 cm, (60 kg/cm2), relleno con material de trituración para forjar huella, piso de concreto f´c=200 kg/cm2, acabado rayado, aplanado frontal con mortero cemento-arena 1:3, incluye: pintura, mano de obra, herramienta y equipo.</t>
  </si>
  <si>
    <t>25322/04</t>
  </si>
  <si>
    <t>Cimbra a base de triplay de pino de 19 mm., para peralte escalones de 15 a 18 cm. promedio acabado aparente en  escaleras.</t>
  </si>
  <si>
    <t>49084/04</t>
  </si>
  <si>
    <t>Barandal para circulación con perfil tubular comercial a base de r-300 cal. no 14, para bastidor horizontal con una separación de 0.75 m; perfil r-249 cal. no 18, para formar celosía a cada 0.12 m;  perfil ptr de 3"x3" cal. no 18, fijado a piso y trabe a cada 3.24 m; con placa de acero de 10 x 10 x 1/4" ahogada en trabe y piso, pasamanos perfil 160 a 1.10 m. del nivel de piso y separada del bastidor superior de  0.12 m. unidos con r-249, acabado con una mano de primario epoxico anticorrosivo ea p-10 color blanco con catalizador disolución a base de solvente y dos manos de pintura esmalte en acabado final, en color definido por la residencia de isife, incluye: acarreos dentro y fuera  de la obra, cortes rectos y a 45ª, habilitado, soldadura uniforme, retiro y limpieza de escoria, preparación de la superficie, colocación , fijación, nivelación, limpieza del área de trabajo, protección contra fundente de soldadura en edificio, mano de obra, depreciación y demás cargos derivados del uso de herramienta y equipo.</t>
  </si>
  <si>
    <t>02.- Albañilería y acabados</t>
  </si>
  <si>
    <t>03.- Herrería, carpintería y cancelería</t>
  </si>
  <si>
    <t>04.- Instalaciones</t>
  </si>
  <si>
    <t>IV.- Edificio 1-A (Planta Alta)</t>
  </si>
  <si>
    <t>Total IV.- Edificio 1-A (Planta Alta)</t>
  </si>
  <si>
    <t>21111/04</t>
  </si>
  <si>
    <t>30032/04</t>
  </si>
  <si>
    <t>Forjado de paso hombre en azotea de 0.70 x 0.70 m. a base de cadena de concreto f'c=250 kg/m2 sección 10x15 cm. marco y contramarco a base de angulo de 1'x1"x1/4" y tapa lamina negra diamantada, con anclas de angulo para fijación en cadena, incluye: varillas ancladas en losa, aplanado floteado, pintura acrílica, una mano de primario epóxico anticorrosivo ea p-10 color blanco con catalizador disolución a base de solvente y 2 manos de pintura esmalte en acabado final, color definido por la residencia, bisagras de 3".</t>
  </si>
  <si>
    <t>39163/04</t>
  </si>
  <si>
    <t>Renivelación de piso con mezcla mortero cemento-arena en proporción de 1:4 de 3 a 6 cm. de espesor, en losa de entrepiso para recibir vitropiso y/o azulejo y/o loseta vinílica, incluye: aplicación de pegacreto,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</si>
  <si>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35106/04</t>
  </si>
  <si>
    <t>51417/04</t>
  </si>
  <si>
    <t>Suministro y tendido de tubo conduit pvc c-40 de 21 mm (3/4") diámetro, incluye: coples, conectores, curvas, contratuercas, monitores, trazo y soporteria con perfil unicanal de fibra de vidrio U-30 y abrazadera unicanal del mismo diámetro a cada 90 cm antes de cada caja registro o centro de carga, cada soporte deberá de estar fijado con dos taquetes de 1/4" de diámetro x 2" de largo y dos tornillos de acero inoxidable (no pijas).</t>
  </si>
  <si>
    <t>B.- Obra exterior</t>
  </si>
  <si>
    <t>I.- Construcción de cisterna prefabricada de 10,000 litros</t>
  </si>
  <si>
    <t>08772/04</t>
  </si>
  <si>
    <t>11100/04</t>
  </si>
  <si>
    <t>12033/04</t>
  </si>
  <si>
    <t>Acero de refuerzo en cimentación con alambrón #2 f'y= 2,530 kg/cm2, incluye: suministro, habilitado, armado, cortes, traslapes, ganchos y desperdicios, silletas, alambre recocido, mano de obra, herramienta, equipo de protección personal y limpieza del área de trabajo.</t>
  </si>
  <si>
    <t>12010/04</t>
  </si>
  <si>
    <t>Concreto f'c= 250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t>
  </si>
  <si>
    <t>31029/04</t>
  </si>
  <si>
    <t>Castillo ahogado en hueco de muro de block con concreto hecho en obra f'c=200 kg/cm2 con 2 varilla #3 f'y=4200 kg/cm2, y grapa del no.2 a cada 2 hiladas, se deberá considerar para este trabajo: materiales, mano de obra, herramienta, equipo, andamios, acarreos, cargas, elevación de materiales, habilitado, armado, colado, acopio y retiro de desperdicios a tiro autorizado y limpieza del área de trabajo.</t>
  </si>
  <si>
    <t>31147/04</t>
  </si>
  <si>
    <t>Construcción de muro de block hueco de cemento 15x20x40 cm. (60 kg/cm2), asentado con mortero cemento-arena 1:3, acabado aparente en una cara,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</si>
  <si>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39115/04</t>
  </si>
  <si>
    <t>Fabricación de base de concreto h.o. de 150 kg/cm2 con dimensiones de 1.00x0.80x0.08 m., para asentar equipo hidroneumático incluye: muro de block 15 x 20 x 40 cm. (60 kg/cm2), 2 hiladas, acabado floteado con mortero cemento-arena en proporción de 1:3.</t>
  </si>
  <si>
    <t>61468/04</t>
  </si>
  <si>
    <t>Registro de 70 x 70 cm. para cisterna o fosa a base de guarnición de 0.10 x 0.45 m. armada con varilla 3/8" @ 35 cm ambos sentidos, concreto f´c= 150 kg/cm2, incluye: tapa de lámina antiderrapante diamantada calibre # 10 marco y contramarco de ángulo 1 1/4" x 1/8", jaladera con solera de 1" x 3/16", una mano de primario epóxico anticorrosivo ea p-10 color blanco con catalizador disolución a base de solvente y 2 manos de pintura esmalte en acabado final, color definido por la residencia y candado.</t>
  </si>
  <si>
    <t>21301/04</t>
  </si>
  <si>
    <t>Concreto f'c=250 kg/cm2 en estructura t.m.a. 3/4", con un revenimiento de 8-10 cm. incluye: colado, vibrado, curado, afine, nivelado y acabado para recibir impermeabilización en primer nivel o piso de cerámica en segundo nivel, pruebas de concreto a 7,14 y 28 días. (en volúmenes mayores a 2 m3) y aditivos especificados según proyecto.</t>
  </si>
  <si>
    <t>40003/04</t>
  </si>
  <si>
    <t>Suministro, habilitado y colocación de ventana y/ o puerta tipo louver a base de perfil r 225 calibre 20 duela 170 calibre 20 incluye: una mano de primario epóxico anticorrosivo ea p-10 color blanco con catalizador disolución a base de solvente y 2 manos de pintura esmalte en acabado final, color definido por la residencia, fijado a muro con taquete y pija.</t>
  </si>
  <si>
    <t>61520/04</t>
  </si>
  <si>
    <t>Succión y descarga de motobomba con tubo de pvc de 27 mm a 41 mm, pichancha de pvc check horizontal, de bronce, válvula de compuerta de media vuelta, incluye: conexiones, fijación, materiales, mano de obra y pruebas.</t>
  </si>
  <si>
    <t>61525/04</t>
  </si>
  <si>
    <t>Suministro y colocación de cisterna prefabricada de 10,000 litros rotoplas para abastecimiento, incluye: maniobras, mano de obra, herramientas y equipo.</t>
  </si>
  <si>
    <t>61554/04</t>
  </si>
  <si>
    <t>Suministro y colocación de llave de bola para jardín de 3/4" cuerpo de latón cierre de vástago, incluye: ranurado, colocación y resanes.</t>
  </si>
  <si>
    <t>55507/04</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</si>
  <si>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</si>
  <si>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61553/04</t>
  </si>
  <si>
    <t>Suministro y colocación de caja serie f'c de 4 x 4" con tapa de neopreno para registro en cisternas</t>
  </si>
  <si>
    <t>51428/04</t>
  </si>
  <si>
    <t>Suministro y tendido de tubo conduit pvc c-40 de 27 mm (1") diámetro, incluye: tendido, conexiones, pegamento, trazos, excavación, relleno, material, mano de obra, herramienta, equipo de protección personal y limpieza del área de trabajo.</t>
  </si>
  <si>
    <t>51467/04</t>
  </si>
  <si>
    <t>51466/04</t>
  </si>
  <si>
    <t>51465/04</t>
  </si>
  <si>
    <t>Suministro, colocación y conexión de cable de cobre con aislamiento thw-ls o thw-ls a 75 grados calibre # 12, incluye: cinta aislante, vulcanizada, barniz y perno de conexión, cocas y desperdicios.</t>
  </si>
  <si>
    <t>55510/04</t>
  </si>
  <si>
    <t>Suministro, colocación y conexión de interruptor termomagnético tipo qo (enchufable) de 2 polos 40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</si>
  <si>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II.- Construccion de fosa séptica y pozo de absorción</t>
  </si>
  <si>
    <t>Total I.- Construcción de cisterna prefabricada de 10,000 litros</t>
  </si>
  <si>
    <t>Total II.- Construccion de fosa séptica y pozo de absorción</t>
  </si>
  <si>
    <t>11001/04</t>
  </si>
  <si>
    <t>12062/04</t>
  </si>
  <si>
    <t>12514/04</t>
  </si>
  <si>
    <t>Muro de block de 15 x 20 x 40 cm (60 kg/cm2) con junta abierta de 1 cm sentido vertical y junteado con mortero cemento-arena en proporción de 1:4 horizontal para pozo de absorción. ( ver plano)</t>
  </si>
  <si>
    <t>10013/04</t>
  </si>
  <si>
    <t>Suministro y relleno con grava de 1 1/2" para pozo de absorción; incluye: acarreo y colocación.</t>
  </si>
  <si>
    <t>32005/04</t>
  </si>
  <si>
    <t>Aplanado de mezcla acabado pulido con mortero cemento-arena en proporción de 1:3; incluye: repellado a plomo y regla, remate y emboquillados.</t>
  </si>
  <si>
    <t>32003/04</t>
  </si>
  <si>
    <t>Construcción de chaflán integrado a colado losa de cimentación entre muro y losa en forma triangular de 5 cm. de lado con mortero cemento-arena en proporción de 1:3; incluye: pegacreto trazo y nivelación para fosa séptica.</t>
  </si>
  <si>
    <t>70015/04</t>
  </si>
  <si>
    <t>Suministro y colocación de respiradero para fosa séptica y/o pozo de absorción con tubo de fierro galvanizado cedula 30 de 2" de diámetro 40 cm. de alto; incluye: 2 codos, tee con rosca, anclaje y nivelación.</t>
  </si>
  <si>
    <t>70016/04</t>
  </si>
  <si>
    <t>Suministro y colocación de intercomunicación en fosa séptica de tanque "a" al "b"  con tubo p.v.c. anger, tee y  codo p.v.c. 4" sanitario; incluye: colocación y nivelación ( ver plano).</t>
  </si>
  <si>
    <t>70018/04</t>
  </si>
  <si>
    <t>Registro en fosa séptica de 0.60 x 0.60 m. con marco y contramarco de angulo 2" x 2", varilla # 3 @ 10 cm a.s., incluye: jaladera con solera de 1" x 1/8 y camisa con tubo p.v.c. 1/2", concreto f'c= 150 kg/cm2, acabado con brocha de pelo.</t>
  </si>
  <si>
    <t>II.- Construccion de acceso principal</t>
  </si>
  <si>
    <t>III.- Construccion de acceso principal</t>
  </si>
  <si>
    <t>Total III.- Construccion de acceso principal</t>
  </si>
  <si>
    <t>40319/04</t>
  </si>
  <si>
    <t>Suministro y colocación de tubo negro 2 1/2" cedula 30 con una altura de 1.50 m. cada uno, incluye: anclado en cadena, una mano de primario epóxico anticorrosivo ea p-10 color blanco con catalizador disolución a base de solvente y 2 manos de pintura esmalte en acabado final, color definido por la residencia, rebabeo y detallado a exceso de soldadura, lijado, plomeo, alineación, corte de extremos a 60 grados con tapa de lámina cal 22, separación de eje a eje del tubo es de 16 cm. (ver plano).</t>
  </si>
  <si>
    <t>48073/04</t>
  </si>
  <si>
    <t>Suministro y colocación de portón a base de tubo mecánico cedula 30 2 1/2" incluye: refuerzo con solera de 3 1/2 x 5/16 en inferior y 2 1/2" x 5/16 en superior, lamina calibre no.18 en parte inferior (30 cm) 2 caras, incluye: tejuelos, bisagras, pasadores, una mano de primario epóxico anticorrosivo ea p-10 color blanco con catalizador disolución a base de solvente y 2 manos de pintura esmalte en acabado final, color definido por la residencia, limpieza, mano de obra, equipo de protección personal, herramienta y equipo.</t>
  </si>
  <si>
    <t>IV.- Construccion de barda y cerco perimetral</t>
  </si>
  <si>
    <t>Total IV.- Construccion de barda y cerco perimetral</t>
  </si>
  <si>
    <t>12115/04</t>
  </si>
  <si>
    <t>31016/04</t>
  </si>
  <si>
    <t>Cadena o castillo 15 x 20 cm, acabado común, concreto h. en o., f'c= 250 kg/cm2, armada con 4 varillas del no.3 (3/8") y estribos del no. 2 (1/4") @ 20 cm, anclaje desde cimentación,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</si>
  <si>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39144/04</t>
  </si>
  <si>
    <t>Repison de 20x10 cm., armado con 2 varillas no.3 y grapa de alambrón a cada 15 cm, concreto f´c=150 kg/cm2, acabado con brocha de pelo incluye: cimbra, armado, colado y descimbrado.</t>
  </si>
  <si>
    <t>49919/04</t>
  </si>
  <si>
    <t>Suministro y colocación de portón de malla ciclónica calibre 10.5 mm de 4.00 x 2.00 m. de altura, incluye: tubo esquinero de 3 muertos de concreto f'c=150 kg/cm2 de 30 x 30 x 40 cm. elementos de fijación, cadena y candado, mano de obra, equipo de protección personal, herramienta y equipo.</t>
  </si>
  <si>
    <t>40248/04</t>
  </si>
  <si>
    <t>Suministro y colocación de puerta de dos hojas a base de reja-acero de 4.00 x 2.00 m. altura, varilla calibre 6, postes de 2 1/4 x 2 1/4", calibre 16, incluye: tapón, tornillo galvanizado de 1/4 x 1 1/4", concreto f´c= 150 kg/cm2, nivelación y plomeo.</t>
  </si>
  <si>
    <t>49973/04</t>
  </si>
  <si>
    <t>Suministro y colocación de malla tipo ciclónica cubierta con pvc de 10.5 mm y 2.00 m. de altura incluye: postes, tubos esquineros de 3", de línea 2", barra superior, retenida, alambre galvanizado tapa capucha, abrazaderas, coples, conector, cercha, capuchones y muertos de concreto de f´c= 150 kg/cm2 (ver plano-oex-055).</t>
  </si>
  <si>
    <t>40009/04</t>
  </si>
  <si>
    <t>Suministro y colocación de reja-acero formada a base de paneles de 1.50 m. altura x 2.50 m. de largo con varilla calibre #6, postes 2 1/4 x 2 1/4 calibre 16, incluye: tapón, poste, tornillo galvanizado de 1/4 x 1 1/4, muertos de concreto en posteria con concreto f´c=150 kg/cm2, nivelación y plomeo.</t>
  </si>
  <si>
    <t>V.- Construcción plaza cívica, asta bandera y jardineras</t>
  </si>
  <si>
    <t>Total V.- Construcción plaza cívica, asta bandera y jardineras</t>
  </si>
  <si>
    <t>11131/04</t>
  </si>
  <si>
    <t>Suministro y relleno de material inerte compactado con equipo mecánico y agua en capas de 20 cm. de espesor, incluye: acarreo dentro  de la obra, pruebas de compactación 90 % proctor por capa, cuando se indique en las especificaciones técnicas.</t>
  </si>
  <si>
    <t>90019/04</t>
  </si>
  <si>
    <t>31221/04</t>
  </si>
  <si>
    <t>Piso de concreto f'c=200 kg/cm2 de 10 cm. de espesor, acabado pulido o rayado con brocha de pelo,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</si>
  <si>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30073/04</t>
  </si>
  <si>
    <t>Pintura vinílica osel, vinimex o similar en calidad y precio, lavable en muros, columnas, trabes y plafones, incluye:, garantía de 3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</si>
  <si>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39192/04</t>
  </si>
  <si>
    <t>Suministro, habilitado y forjado de falso en muro de block de asta bandera a base de cuadrado g-100, forrado con durock 1/2", aplanado con cemendbond, incluye: angulo de 3/4 x 1/8" para fijar a muro, tornillo estructural autorroscables de 1 1/8, (ver plano para detalles)</t>
  </si>
  <si>
    <t>49916/04</t>
  </si>
  <si>
    <t>Suministro y colocación de asta bandera a base de tubo de fierro cedula 30 2.20 m. 3" y 3.80 m. 2 1/2", incluye: plomeo, una mano de primario epóxico anticorrosivo ea p-10 color blanco con catalizador disolución a base de solvente y 2 manos de pintura esmalte en acabado final, color definido por la residencia, piola y carruchas, dado de concreto. (ver planos oex-061-062).</t>
  </si>
  <si>
    <t>Subtotal VI</t>
  </si>
  <si>
    <t>VI.- Red eléctrica y alumbrado exterior</t>
  </si>
  <si>
    <t>Total VI.- Red eléctrica y alumbrado exterior</t>
  </si>
  <si>
    <t>01.- Red eléctrica exterior</t>
  </si>
  <si>
    <t>Subtotal Red eléctrica exterior</t>
  </si>
  <si>
    <t>50302/04</t>
  </si>
  <si>
    <t>Verificación de instalación eléctrica por parte de la unidad verificadora de instalaciones eléctricas (uvie), visitas a obra, reporte de anomalías y carta de verificación por una carga en baja tensión de 31 kw hasta 45 kw.</t>
  </si>
  <si>
    <t>50008/04</t>
  </si>
  <si>
    <t>Construcción de murete M-10 según especificación de isife en medidas 2.10x1.00x2.30 m. a base de zapata corrida de concreto f'c 250 kg/cm2 armada con varilla de 3/8" a cada 20 cm. murete de enrase con block 15x20x40 cm.(60 kg/cm2) muros cadenas y castillos losa de concreto armado f'c=250 kg/cms2 con varilla de 3/8" a cada 20 cm. de 1.10x2.60x0.13 m. incluye: excavación, plantilla, relleno, compactaciones necesarias, cimbrado, descimbrado, aplanados, pintura, puertas de protección en ambos lados tipo louver en medidas 2.10x2.15 m. con duela 170, malla ciclónica calibre 10.5 con solera de 1x3/1/16" marco y contramarco con r225, pasador, candado y llave y todo lo necesario para obra terminada.</t>
  </si>
  <si>
    <t>55828/04</t>
  </si>
  <si>
    <t>Suministro, colocación e instalación de equipo medición subterránea M-5 (con núcleo de 7 term. 200 amp ) tubería PVC C-40 de 63mm. e interruptor de 3x200 amperes marca square d ó milbank, debe considerarse para este trabajo: tubería conectores, coples, contratuercas, monitores, varilla de tierra 3 metros para bounding con calibre 2 thw, conexiones, pruebas e identificación, blanco para neutro, verde o desnudo tierra física,cualquier otro color para fases con marca respectiva segun fase 1,2,3,  mano de obra especializada y herramienta,</t>
  </si>
  <si>
    <t>50082/04</t>
  </si>
  <si>
    <t>Suministro y colocación de acometida en baja tensión con cable 3-4/0 + 1-3/0, desde el secundario del transformador sin corte hasta el interruptor principal del tablero de distribución principal tipo i-line, incluye; conexiones, pruebas e identificación, mano de obra, herramienta, equipo de protección personal y limpieza del área de trabajo, (distancia aproximada desde el secundario del transformador a la conexión en el tablero i-line de 20 m)</t>
  </si>
  <si>
    <t>50337/04</t>
  </si>
  <si>
    <t>Suministro y equipo de medición norma M-10, incluye gabinete para tc´s y block de pruebas incluido marca milbank modelo s3912-xt, incluye fijación a muro por medio de taquete expansivo, conexión de acometidas, instalación de tc´s, alambrado de bloc de pruebas de acuerdo al normatividad vigente de CFE (M10-A), pruebas .</t>
  </si>
  <si>
    <t>50232/04</t>
  </si>
  <si>
    <t>Suministro e instalación de transformador de corriente tc´s tipo irh-3 relación 400:5 en 600 volts marca arteche para sistema de medición; incluye: transformador, flete, conexiones, mano de obra, equipo de protección personal, herramienta. y pruebas de acuerdo a norma CFE.</t>
  </si>
  <si>
    <t>50262/04</t>
  </si>
  <si>
    <t>Suministro e instalación de retenida en poste de transcicion area-subterranea tipo RBA (norma CFE vigente) ingluye:  7 Kg cable AGSN Cal. 9.5, 2 abrazaderas bs s/n 04H002, 1 jgo  grapa y base RB, 1.5 m de tubo de acero galvanizado pared gruesa de 51 mm, aislador 3R, 3 remate preformado PA, 1 remate preformado PRA, 1 guardacabo G2, 1 perno ancla 1PA, 1 ancla conica C3, herramienta y mano de obra especializada.</t>
  </si>
  <si>
    <t>55841/04</t>
  </si>
  <si>
    <t>Suministro y colocación de acometida en baja tensión con cable 9-250 (fases) + 3-4/0 (neutro) + 3-1/0 (t. física)  en 3 tubos pvc c-40 de 73 mm, desde el secundario del transformador, pasando por el cajón de tc´s sin corte hasta  hasta el interruptor principal del tablero de distribución principal tipo i-line, incluye conexiones, pruebas e identificación, así como todo lo necesario para su buen funcionamiento., (distancia aproximada desde el secundario del transformador a la conexión en el tablero. i-line de 20 m).</t>
  </si>
  <si>
    <t>55644/04</t>
  </si>
  <si>
    <t>Suministro y colocación de transición aérea subterránea en media tensión de 13.2 kv de tensión primaria incluye poste de concreto de 12 m, crucetas, apartarayos, cuchillas con fusibles, bajada de  tierra, tubo galvanizado pared gruesa de 103 mm (4") de diámetro, terminales termocontractil en media tensión, cable de potencia de 13.2 kv de cobre cal. 1/0, un cable por fase que deberá pasar desde las cuchillas en el poste al registro de media tensión y de ahí a la conexión en el primario del transformador, incluye pruebas, conexiones, mano de obra, herramienta, equipo de protección personal y limpieza del área de trabajo.</t>
  </si>
  <si>
    <t>55671/04</t>
  </si>
  <si>
    <t>Construcción de registro eléctrico y base para transformador (ver dimensiones en plano) media tensión según normatividad CFE-BTMRB4 de 1,50x1,50x1,50 m (dimensiones interiores del registro),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</si>
  <si>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55673/04</t>
  </si>
  <si>
    <t>Suministro e instalación de sistema de tierras en el perímetro de la base del transformador (ver plano correspondiente) con cable de cobre desnudo calibre 1/0, 5 varillas de cobre cooperweld de 3/8x3.00 m, conexiones y unión del sistema con soldadura cadweld únicamente, deberá llevar un reporte fotográfico de pruebas de resistencia que no sea mayor a 10 omhs, mano de obra, herramienta, equipo de protección personal y limpieza del área de trabajo.</t>
  </si>
  <si>
    <t>50100/04</t>
  </si>
  <si>
    <t>Construcción de registro eléctrico de paso en media tensión según normatividad CFE-RMTA 3 de 1,00x1,00x1,00 metros, incluye; plantilla de concreto hecho en obra f´c= 100 kg/cm2 de 6 cm. de espesor, cimbrado, armado y colado de muros y fondo del registro con 8 cm de espesor y área para embeber tapa de 10 cm de espesor a base de concreto f´c=200 kg/cm2 y malla electrosoldada, tapa circular para arroyo de polimérico acabado antiderrapante con dos asas de fierro y marco cuadrado del mismo material como marca la normatividad de CFE tapa b84 para media tensión, (ver plano de detalles en plano respectivo de proyecto de electrificación en media tensión)</t>
  </si>
  <si>
    <t>55675/03</t>
  </si>
  <si>
    <t>Suministro y colocación de banco de ductos de 4 vías con tubo pad (poliducto de alta densidad) de 78 mm de diámetro a una profundidad constante (según terreno) de 1,00 m, incluye excavación, tendido de tubo, cama de arena, relleno y compactación con material sobrante de la excavación así como el esparcimiento del material sobrante, debiendo quedar el terreno plano y limpio.</t>
  </si>
  <si>
    <t>55678/04</t>
  </si>
  <si>
    <t>Suministro e instalación de conector tipo codo y boquilla de descanso para media tensión de xlp 15 kv  cal. 1/0  con porta fusible para conectarse en transformador tipo pedestal y/o derivadores j3 o j4 , incluye: pruebas, mano de obra, herramienta, equipo de protección personal y limpieza del área de trabajo.</t>
  </si>
  <si>
    <t>55680/04</t>
  </si>
  <si>
    <t>Suministro, colocación y conexión de cable xlp (de potencia) calibre 1/0 awg 15 kv de aluminio marca viakon o similar en calidad y precio, incluye su colocación sin corte en la canalización desde terminales termocontractiles en poste de transición (punto de conexión con CFE) hasta la conexión en el primario del transformador donde se vayan a realizar las conexiones, mano de obra, herramienta, equipo de protección personal y limpieza del área de trabajo.</t>
  </si>
  <si>
    <t>55674/04</t>
  </si>
  <si>
    <t>Soporteria en registro de media tensión (de paso y conexión) soporte prefabricados de correderas y ménsulas de fierro galvanizado, fijado a muros internos con taquete expansivos, soportes, jaboneras, cinchos mano de obra, herramienta, equipo de protección personal, limpieza del área de trabajo y todo lo necesario para soportar el cable de potencia y que en ningún registro quede en el piso.</t>
  </si>
  <si>
    <t>55681/04</t>
  </si>
  <si>
    <t>Suministro, colocación y conexión de derivador en media tensión j-3 en 13.2 kv, incluye su fijación en murete, conexiones de codos, pruebas, identificación, mano de obra, herramienta, equipo de protección personal y limpieza del área de trabajo.</t>
  </si>
  <si>
    <t>51497/04</t>
  </si>
  <si>
    <t>Suministro y colocación de varillas de tierra cooper weld de 3 m. por 19 mm diámetro, incluye: conector y conductor desnudo # 2 como tierra física a gabinete u otra varilla.</t>
  </si>
  <si>
    <t>50103/04</t>
  </si>
  <si>
    <t>Suministro y colocación de cable de cobre desnudo calibre 1/0 para sistema de tierra desde transición incluye conexiones con soldadura cadweld únicamente, pruebas, mano de obra, herramienta, equipo de protección personal y limpieza del área de trabajo.</t>
  </si>
  <si>
    <t>55682/04</t>
  </si>
  <si>
    <t>Suministro, colocación e instalación de tapones para media tensión occ de 200 amperes para instalarse en derivadores j-3, incluye montaje según manual de fabricante, mano de obra especializada, herramienta, equipo de protección personal y limpieza del área de trabajo.</t>
  </si>
  <si>
    <t>50106/04</t>
  </si>
  <si>
    <t>Suministro e instalación de conector tipo codo y boquilla de descanso para media tensión de xlp 15 kv calibre 1/0 para conectarse en transformador tipo pedestal y/o derivadores j3 o j4, incluye pruebas, mano de obra, herramienta, equipo de protección personal y limpieza del área de trabajo.</t>
  </si>
  <si>
    <t>55848/04</t>
  </si>
  <si>
    <t>Suministro e instalacion de boquilla estacionaria (descanso)  para 200 amp en media tension 15 KV, instalado en derivador de media tension J3 o J4 o en transformador tipo pedestal, mano de obra, herramienta, equipo de protección personal y limpieza del área de trabajo.</t>
  </si>
  <si>
    <t>39169/03</t>
  </si>
  <si>
    <t>Guarnición rectangular de 15x45 cm, de concreto hecho en obra de f'c=150 kg/cm2 sin armar, incluye: materiales, acarreos, cimbrado, fabricación, vaciado, colocado de concreto, descimbrado, mano de obra, herramienta, equipo de protección personal y limpieza del área de trabajo.</t>
  </si>
  <si>
    <t>49969/03</t>
  </si>
  <si>
    <t>Suministro y colocación de puerta de malla ciclónica calibre 10,5 mm de 1,00x2,00 m. de altura, incluye postes de arranque calibre 16, capucha, solera 3/16x3/4", abrazaderas de incluye trazo, tensión, nivelación, plomeo, fletes y maniobras..</t>
  </si>
  <si>
    <t>49971/03</t>
  </si>
  <si>
    <t>Suministro y colocación de malla tipo ciclónica de 10.5 mm y 2.00 m. de altura incluye: postes, tubos esquineros de 3", de línea 2", barra superior, retenida, alambre galvanizado tapa capucha, abrazaderas, coples, conector, cercha, capuchones y muertos de concreto de f´c= 150 kg/cm2 (ver plano-oex-055).</t>
  </si>
  <si>
    <t>50021/04</t>
  </si>
  <si>
    <t>Suministro y colocación de equipo de medición m-2 de 5 terminales 100 amperes (integral) con interruptor principal de 2x100 amperes, incluye equipo de medición completo, bajada de tierra del bonding de la medición con calibre 4, varilla de cobre de 3.00 metros colocada en frente de la medición, tubo de mufa galvanizado pared delgada de 1 1/2 " con mufa del mismo diámetro con cable 2-2 fases, 1-4 neutro, así como la conexión eléctrica de la salida del interruptor principal de la medición a las zapatas principales del tablero de distribución principal (alojado  en la parte posterior del murete de medición ) con cable 2-2 fases, 1-4 neutro, 1-8 tierra física, alojado en tubo pvc c-40 de 38 mm, incluye identificaciones con los colores aprobados y su marca respectiva según su fase (1,2)</t>
  </si>
  <si>
    <t>08832/04</t>
  </si>
  <si>
    <t>Adecuación de murete existente, incluye: corte y adecuación de techumbre a base de lámina galvanizada y perfiles metálicos a una altura de 2.50 m., demolición de losa de concreto existente y fabricación de losa de concreto de f´c=250 kg/cm2 armada con acero de refuerzo del #3 @ 15 cm en ambos sentidos, incrementar altura amarrando castillos existentes levantar con muro de block hasta una altura de 2.50 m a lecho bajo de losa, emplaste de muros y lecho bajo de losa, incluye: pintura, retiro de escombro, colado, cimbrado y descimbrado, armado, impermeabilizante, mano de obra y herramienta.</t>
  </si>
  <si>
    <t>51359/04</t>
  </si>
  <si>
    <t>Suministro, colocación y conexión de centro de carga tipo qo 12 circuitos 2f-3h 220/127 v con zapatas principales de 100 amperes, en gabinete nema 3r modelo qo212l100grb, marca square d o similar en calidad y precio, incluye: fijación conexiones, identificación y pruebas.</t>
  </si>
  <si>
    <t>08865/04</t>
  </si>
  <si>
    <t>Retiro de centro de carga principal 12 circuitos 2f-3h 220/127 volts en gabinete nema 3r, incluye: retiro y desconexión de circuitos, identificación de alimentadores, resguardo de interruptores.</t>
  </si>
  <si>
    <t>51430/04</t>
  </si>
  <si>
    <t>Suministro y tendido de tubo conduit pvc c-40 de 41 mm (1 1/2") diámetro, incluye: tendido, conexiones, pegamento, trazos, excavación, relleno, material, mano de obra, herramienta, equipo de protección personal y limpieza del área de trabajo.</t>
  </si>
  <si>
    <t>51481/04</t>
  </si>
  <si>
    <t>Suministro, colocación y conexión de cable de aluminio para distribución subterránea vulcanel xlp-drs 90°c 600v  y aislamiento xlp con 3 conductores #4 para fases + 1 conductor #4 para neutro marca condumex o similar en calidad y precio, incluye: cinta aislante, vulcanizada, barniz y perno de conexión, cocas y desperdicios.</t>
  </si>
  <si>
    <t>00274/04</t>
  </si>
  <si>
    <t>Pruebas a cable de potencia (acometida en media tensión)  el cual deberá de realizarse a las tres fases, las cuales deberán ser desarrolladas por un laboratorio autorizado para tal fin y se deberá entregar reporte fotográfico y escrito de dichas pruebas.</t>
  </si>
  <si>
    <t>00273/04</t>
  </si>
  <si>
    <t>Pruebas a transformador trifásico de pedestal las cuales incluye prueba de resistencia de aislamiento a la corriente directa, índices de polarización de aislamiento, pruebas de relación de transformación y polaridad (ttr), pruebas y evaluaciones diversas al aceite, las cuales deberán ser desarrolladas por un laboratorio autorizado para tal fin y se deberá entregar reporte fotográfico y escrito de dichas pruebas.</t>
  </si>
  <si>
    <t>50126/04</t>
  </si>
  <si>
    <t>Suministro colocación e instalación de tramo flojo para acometida en media tensión con CFE, en media tensión con cable de al desnudo calibre # 1/0 desde el primario del transformador al punto de conexión de CFE en configuración 3h</t>
  </si>
  <si>
    <t>02.- Alumbrado exterior</t>
  </si>
  <si>
    <t>Subtotal Alumbrado exterior</t>
  </si>
  <si>
    <t>50025/05</t>
  </si>
  <si>
    <t>Suministro, colocación y conexión de luminaria marca magg led modelo citi 80, 75 watts 100-305 v con fotosensor integrado incluye: brazo metálico de 2.00 m., pruebas, conexiones, mano de obra, herramienta, equipo de protección personal y limpieza del área de trabajo.</t>
  </si>
  <si>
    <t>55636/05</t>
  </si>
  <si>
    <t>Fabricación de base de concreto h.o. de 150 kg/cm2 piramidal con dimensiones de 0.60x0.30x0.80 m., para el montaje de luminaria, incluye: anclas de varilla redonda 1/2" y varilla 3/8" a cada 15 cm. (ver plano oex-057)</t>
  </si>
  <si>
    <t>55665/05</t>
  </si>
  <si>
    <t>Suministro y colocación de poste cónico circular de fábrica marca isesa o similar en calidad y precio  para luminaria de 6.00 m. altura  incluye registro de inspección de 10x6.5 cm a 35 o 40 cm de la base  así como la tapa atornillable de dicho registro, cartabones y placa 3/8", una mano de primario epóxico anticorrosivo ea p-10 color blanco con catalizador disolución a base de solvente y 2 manos de pintura esmalte en acabado final, color definido por la residencia, 2 cables #10 y 1-12t. hasta registro pie de luminaria, aterrizaje de poste por medio de cable y terminal de ojo calibre 12 awg, montaje nivelación, mano de obra, herramienta, equipo de protección personal y limpieza del área de trabajo.</t>
  </si>
  <si>
    <t>51466/05</t>
  </si>
  <si>
    <t>51465/05</t>
  </si>
  <si>
    <t>51427/05</t>
  </si>
  <si>
    <t>Suministro y tendido de tubo conduit pvc c-40 de 21 mm (3/4") diámetro, incluye: tendido, conexiones, pegamento, trazos, excavación, relleno, material, mano de obra, herramienta, equipo de protección personal y limpieza del área de trabajo.</t>
  </si>
  <si>
    <t>55614/05</t>
  </si>
  <si>
    <t>Suministro y tendido de tubo conduit fierro galvanizado pared delgada de 21 mm (3/4") diámetro, incluye: coples y conectores para intemperie, curvas, conectores, trazo, excavación y relleno o soporteria con perfil unicanal y abrazadera unicanal del mismo diámetro a cada 1.50 m o 90 cm antes de cada caja registro o centro de carga, cada soporte deberá de estar fijado con dos taquetes y dos tornillos de 2" de largo (no pijas)</t>
  </si>
  <si>
    <t>55507/05</t>
  </si>
  <si>
    <t>55638/05</t>
  </si>
  <si>
    <t>Registro eléctrico para luminaria exterior 40x40x40 cm. con block 10x20x40 cm. (60 kg/cm2), aplanado, interior pulido, exterior floteado marco y contramarco metálico, cadena remate, fondo grava, tapa concreto y pintura.</t>
  </si>
  <si>
    <t xml:space="preserve">         Acero de refuerzo en cimentación diámetro #4 f'y=4,200 kg/cm2; incluye: suministro, habilitado, armado, cortes, traslapes, ganchos y desperdicios, silletas, alambre recocido, mano de obra, herramienta, equipo de protección personal y limpieza del área de trabajo.</t>
  </si>
  <si>
    <t xml:space="preserve">         Cimbra en columnas y muros acabado común; a base de triplay de pino 19 mm como cimbra de contacto; incluye: cimbrado, descimbrado, habilitado y chaflanes u ochavos</t>
  </si>
  <si>
    <t xml:space="preserve">         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</si>
  <si>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Escuela Primaria Nueva Creación (Predio La Ballena)</t>
  </si>
  <si>
    <t>61594/04</t>
  </si>
  <si>
    <t>Suministro y colocación de Motobomba periférica marca Evans modelo BP1ME050 1/2 h.p. 3450 rpm, monofásico, 115 volt o similar en calidad y precio, incluye: tubo flexible licuatite (21 mm) cable calibre #12 incluye: conexiones, fijación, materiales, mano de obra y pruebas.</t>
  </si>
  <si>
    <t>61592/04</t>
  </si>
  <si>
    <t>Suministro y colocación de Motobomba centrifuga marca Evans modelo 2HME075 3/4 h.p. 3450 rpm, monofásico, 127 volt o similar en calidad y precio, incluye: tubo flexible licuatite (21 mm) cable calibre #12 incluye: conexiones, fijación, materiales, mano de obra y pruebas.</t>
  </si>
  <si>
    <t>50228/04</t>
  </si>
  <si>
    <t>Verificación de instalación de subestaciones eléctricas en transformadores de 150 kva, por parte de la unidad verificadora de instalaciones eléctricas (uvie), revisión y firma por perito responsable de proyecto eléctrico, visitas a obra, reporte de anomalías y carta de verificación.</t>
  </si>
  <si>
    <t>55641/04</t>
  </si>
  <si>
    <t>Suministro, colocación y conexión de tablero de control y distribución de cargas, tipo i-line con interruptor principal de 3x400 amperes (en gabinete tamaño "tipo 2 " ) de 8 espacios marca square d, incluye flete a la obra, fijación a muro por medio de varilla roscada y tuercas, incluye remate de tuberías, conexiones y pruebas.</t>
  </si>
  <si>
    <t>55676/04</t>
  </si>
  <si>
    <t>Suministro, colocación e instalación de transformador trifásico tipo pedestal marca prolec, general electric o similar en calidad y precio de 150 kva con voltaje 13200-220/127 volts, conexión delta-estrella, incluye flete, maniobras de montaje con grúa, deberá de contar en sus datos de placa con la aprobación de la nmx-j-169 y/o nom-002-sede o la norma oficial (nom)  o norma mexicana (nmx) que aplique para dicho transformador vigente a la fecha de su colocación, así como todas las conexiones, y pruebas, y todo lo necesario para su buen funcionamiento.</t>
  </si>
  <si>
    <t>50278/04</t>
  </si>
  <si>
    <t>Construcción de registro eléctrico de paso en media tensión según normatividad CFE-RMTB4-TC con protocolo de CFE, prefabricado de 1,50x1,50x1,50 metros, incluye;plantilla de concreto hecho en obra f´c= 100 kg/cm2 de 6 cm. de espesor, cimbrado, armado y colado de muros y fondo del registro con 8 cm de espesor y área para embeber tapa de 10 cm de espesor a base de concreto f´c=200 kg/cm2 y malla electrosoldada, tapa cuadrada a dos hojas para arroyo de polimérico acabado antiderrapante con dos asas de fierro y marco cuadrado del mismo material como marca la normatividad de CFE para media tensión (ver plano de detalles en plano respectivo de proyecto de electrificación en media tensión)</t>
  </si>
  <si>
    <t>Licitación Pública: LPO-000000009-037-2024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</si>
</sst>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44" formatCode="_-&quot;$&quot;* #,##0.00_-;\-&quot;$&quot;* #,##0.00_-;_-&quot;$&quot;* &quot;-&quot;??_-;_-@_-"/>
    <numFmt numFmtId="43" formatCode="_-* #,##0.00_-;\-* #,##0.00_-;_-* &quot;-&quot;??_-;_-@_-"/>
  </numFmts>
  <fonts count="15"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sz val="11"/>
      <name val="Arial"/>
      <family val="2"/>
    </font>
    <font>
      <b/>
      <sz val="14"/>
      <name val="Arial"/>
      <family val="2"/>
    </font>
    <font>
      <sz val="11"/>
      <color indexed="8"/>
      <name val="Calibri"/>
      <family val="2"/>
    </font>
  </fonts>
  <fills count="8">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0.499984740745262"/>
        <bgColor indexed="64"/>
      </patternFill>
    </fill>
  </fills>
  <borders count="3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theme="0" tint="-4.9989318521683403E-2"/>
      </right>
      <top style="medium">
        <color auto="1"/>
      </top>
      <bottom style="thin">
        <color theme="0" tint="-4.9989318521683403E-2"/>
      </bottom>
      <diagonal/>
    </border>
    <border>
      <left style="thin">
        <color theme="0" tint="-4.9989318521683403E-2"/>
      </left>
      <right style="thin">
        <color theme="0" tint="-4.9989318521683403E-2"/>
      </right>
      <top style="medium">
        <color auto="1"/>
      </top>
      <bottom style="thin">
        <color theme="0" tint="-4.9989318521683403E-2"/>
      </bottom>
      <diagonal/>
    </border>
    <border>
      <left style="thin">
        <color theme="0" tint="-4.9989318521683403E-2"/>
      </left>
      <right/>
      <top style="medium">
        <color auto="1"/>
      </top>
      <bottom style="thin">
        <color theme="0" tint="-4.9989318521683403E-2"/>
      </bottom>
      <diagonal/>
    </border>
    <border>
      <left style="thin">
        <color theme="0" tint="-4.9989318521683403E-2"/>
      </left>
      <right style="medium">
        <color auto="1"/>
      </right>
      <top style="medium">
        <color auto="1"/>
      </top>
      <bottom style="thin">
        <color theme="0" tint="-4.9989318521683403E-2"/>
      </bottom>
      <diagonal/>
    </border>
    <border>
      <left style="medium">
        <color auto="1"/>
      </left>
      <right style="thin">
        <color theme="0" tint="-4.9989318521683403E-2"/>
      </right>
      <top style="thin">
        <color theme="0" tint="-4.9989318521683403E-2"/>
      </top>
      <bottom style="thin">
        <color theme="0" tint="-4.9989318521683403E-2"/>
      </bottom>
      <diagonal/>
    </border>
    <border>
      <left/>
      <right style="medium">
        <color auto="1"/>
      </right>
      <top style="thin">
        <color theme="0" tint="-4.9989318521683403E-2"/>
      </top>
      <bottom style="thin">
        <color theme="0" tint="-4.9989318521683403E-2"/>
      </bottom>
      <diagonal/>
    </border>
    <border>
      <left style="medium">
        <color auto="1"/>
      </left>
      <right style="thin">
        <color theme="0" tint="-4.9989318521683403E-2"/>
      </right>
      <top style="thin">
        <color theme="0" tint="-4.9989318521683403E-2"/>
      </top>
      <bottom style="medium">
        <color auto="1"/>
      </bottom>
      <diagonal/>
    </border>
    <border>
      <left style="thin">
        <color theme="0" tint="-4.9989318521683403E-2"/>
      </left>
      <right/>
      <top style="thin">
        <color theme="0" tint="-4.9989318521683403E-2"/>
      </top>
      <bottom style="medium">
        <color auto="1"/>
      </bottom>
      <diagonal/>
    </border>
    <border>
      <left/>
      <right/>
      <top style="thin">
        <color theme="0" tint="-4.9989318521683403E-2"/>
      </top>
      <bottom style="medium">
        <color auto="1"/>
      </bottom>
      <diagonal/>
    </border>
    <border>
      <left/>
      <right style="medium">
        <color auto="1"/>
      </right>
      <top style="thin">
        <color theme="0" tint="-4.9989318521683403E-2"/>
      </top>
      <bottom style="medium">
        <color auto="1"/>
      </bottom>
      <diagonal/>
    </border>
  </borders>
  <cellStyleXfs count="17">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xf numFmtId="39" fontId="4" fillId="0" borderId="0"/>
    <xf numFmtId="0" fontId="14" fillId="0" borderId="0"/>
  </cellStyleXfs>
  <cellXfs count="113">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10"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10"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0" fontId="0" fillId="0" borderId="4" xfId="0" applyBorder="1"/>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0" fontId="0" fillId="0" borderId="0" xfId="0" applyBorder="1"/>
    <xf numFmtId="39" fontId="5" fillId="0" borderId="5" xfId="3" applyFont="1" applyFill="1" applyBorder="1" applyAlignment="1" applyProtection="1">
      <alignment vertical="top"/>
      <protection locked="0"/>
    </xf>
    <xf numFmtId="39" fontId="3" fillId="0" borderId="4" xfId="3" applyFont="1" applyFill="1" applyBorder="1" applyAlignment="1" applyProtection="1">
      <alignment vertical="top"/>
      <protection locked="0"/>
    </xf>
    <xf numFmtId="0" fontId="7" fillId="0" borderId="0" xfId="0" applyFont="1" applyBorder="1" applyAlignment="1">
      <alignment vertical="center"/>
    </xf>
    <xf numFmtId="0" fontId="7" fillId="0" borderId="5" xfId="0" applyFont="1" applyBorder="1" applyAlignment="1">
      <alignment vertical="center"/>
    </xf>
    <xf numFmtId="39" fontId="6" fillId="4" borderId="11"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39" fontId="6" fillId="4" borderId="18" xfId="3" applyFont="1" applyFill="1" applyBorder="1" applyAlignment="1" applyProtection="1">
      <alignment vertical="center"/>
      <protection locked="0"/>
    </xf>
    <xf numFmtId="49" fontId="3" fillId="0" borderId="9" xfId="7" applyNumberFormat="1" applyFont="1" applyFill="1" applyBorder="1" applyAlignment="1">
      <alignment horizontal="center" vertical="center" wrapText="1"/>
    </xf>
    <xf numFmtId="0" fontId="3" fillId="0" borderId="9"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6"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7" xfId="8" applyFont="1" applyBorder="1" applyAlignment="1" applyProtection="1">
      <alignment vertical="center" wrapText="1"/>
      <protection locked="0"/>
    </xf>
    <xf numFmtId="0" fontId="5" fillId="0" borderId="8"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7" xfId="2" applyFont="1" applyFill="1" applyBorder="1" applyAlignment="1">
      <alignment vertical="center" wrapText="1"/>
    </xf>
    <xf numFmtId="0" fontId="3" fillId="0" borderId="7" xfId="2" applyFont="1" applyFill="1" applyBorder="1" applyAlignment="1">
      <alignment vertical="center" wrapText="1"/>
    </xf>
    <xf numFmtId="0" fontId="3" fillId="0" borderId="7"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10" xfId="10" applyNumberFormat="1" applyFont="1" applyFill="1" applyBorder="1" applyAlignment="1" applyProtection="1">
      <alignment horizontal="left" vertical="center" wrapText="1"/>
    </xf>
    <xf numFmtId="0" fontId="3" fillId="6" borderId="10" xfId="10" applyNumberFormat="1" applyFont="1" applyFill="1" applyBorder="1" applyAlignment="1" applyProtection="1">
      <alignment horizontal="left" vertical="top" wrapText="1"/>
    </xf>
    <xf numFmtId="0" fontId="3" fillId="6" borderId="10" xfId="10" applyNumberFormat="1" applyFont="1" applyFill="1" applyBorder="1" applyAlignment="1" applyProtection="1">
      <alignment horizontal="left" vertical="center"/>
    </xf>
    <xf numFmtId="0" fontId="3" fillId="6" borderId="10" xfId="10" applyNumberFormat="1" applyFont="1" applyFill="1" applyBorder="1" applyAlignment="1" applyProtection="1">
      <alignment horizontal="right" vertical="top" wrapText="1"/>
    </xf>
    <xf numFmtId="0" fontId="3" fillId="6" borderId="10" xfId="10" applyNumberFormat="1" applyFont="1" applyFill="1" applyBorder="1" applyAlignment="1" applyProtection="1">
      <alignment horizontal="left" vertical="top"/>
    </xf>
    <xf numFmtId="0" fontId="9" fillId="4" borderId="10" xfId="10" applyNumberFormat="1" applyFont="1" applyFill="1" applyBorder="1" applyAlignment="1" applyProtection="1">
      <alignment horizontal="center" vertical="top"/>
    </xf>
    <xf numFmtId="0" fontId="6" fillId="4" borderId="10" xfId="10" applyNumberFormat="1" applyFont="1" applyFill="1" applyBorder="1" applyAlignment="1" applyProtection="1">
      <alignment horizontal="right" vertical="center" wrapText="1"/>
    </xf>
    <xf numFmtId="44" fontId="3" fillId="6" borderId="10" xfId="10" applyNumberFormat="1" applyFont="1" applyFill="1" applyBorder="1" applyAlignment="1" applyProtection="1">
      <alignment horizontal="left" vertical="top"/>
    </xf>
    <xf numFmtId="0" fontId="10" fillId="3" borderId="10" xfId="9" applyNumberFormat="1" applyFont="1" applyFill="1" applyBorder="1" applyAlignment="1">
      <alignment vertical="center" wrapText="1"/>
    </xf>
    <xf numFmtId="44" fontId="6" fillId="4" borderId="10" xfId="1" applyFont="1" applyFill="1" applyBorder="1" applyAlignment="1">
      <alignment horizontal="center" vertical="top"/>
    </xf>
    <xf numFmtId="39" fontId="6" fillId="4" borderId="15" xfId="3" applyFont="1" applyFill="1" applyBorder="1" applyAlignment="1" applyProtection="1">
      <alignment vertical="center"/>
      <protection locked="0"/>
    </xf>
    <xf numFmtId="39" fontId="6" fillId="4" borderId="16" xfId="3" applyFont="1" applyFill="1" applyBorder="1" applyAlignment="1" applyProtection="1">
      <alignment vertical="center"/>
      <protection locked="0"/>
    </xf>
    <xf numFmtId="39" fontId="6" fillId="4" borderId="17" xfId="3" applyFont="1" applyFill="1" applyBorder="1" applyAlignment="1" applyProtection="1">
      <alignment vertical="center"/>
      <protection locked="0"/>
    </xf>
    <xf numFmtId="0" fontId="9" fillId="4" borderId="25" xfId="10" applyNumberFormat="1" applyFont="1" applyFill="1" applyBorder="1" applyAlignment="1" applyProtection="1">
      <alignment horizontal="center" vertical="top"/>
    </xf>
    <xf numFmtId="39" fontId="9" fillId="4" borderId="24" xfId="11" applyFont="1" applyFill="1" applyBorder="1" applyAlignment="1">
      <alignment horizontal="center" vertical="top"/>
    </xf>
    <xf numFmtId="39" fontId="5" fillId="4" borderId="24" xfId="11" applyFont="1" applyFill="1" applyBorder="1" applyAlignment="1">
      <alignment horizontal="center" vertical="top"/>
    </xf>
    <xf numFmtId="39" fontId="3" fillId="4" borderId="16" xfId="3" applyFont="1" applyFill="1" applyBorder="1" applyAlignment="1" applyProtection="1">
      <alignment vertical="center"/>
      <protection locked="0"/>
    </xf>
    <xf numFmtId="39" fontId="5" fillId="3" borderId="10" xfId="11" applyFont="1" applyFill="1" applyBorder="1" applyAlignment="1">
      <alignment horizontal="center" vertical="center"/>
    </xf>
    <xf numFmtId="49" fontId="12" fillId="0" borderId="10" xfId="0" applyNumberFormat="1" applyFont="1" applyBorder="1" applyAlignment="1">
      <alignment horizontal="center" vertical="center" wrapText="1"/>
    </xf>
    <xf numFmtId="39" fontId="8" fillId="0" borderId="4" xfId="3" applyFont="1" applyFill="1" applyBorder="1" applyAlignment="1" applyProtection="1">
      <alignment vertical="center"/>
      <protection locked="0"/>
    </xf>
    <xf numFmtId="39" fontId="8" fillId="0" borderId="0" xfId="3" applyFont="1" applyFill="1" applyBorder="1" applyAlignment="1" applyProtection="1">
      <alignment vertical="center"/>
      <protection locked="0"/>
    </xf>
    <xf numFmtId="0" fontId="12" fillId="3" borderId="10" xfId="10" applyNumberFormat="1" applyFont="1" applyFill="1" applyBorder="1" applyAlignment="1" applyProtection="1">
      <alignment horizontal="justify" vertical="center" wrapText="1"/>
    </xf>
    <xf numFmtId="39" fontId="6" fillId="7" borderId="14" xfId="3" applyFont="1" applyFill="1" applyBorder="1" applyAlignment="1" applyProtection="1">
      <alignment horizontal="left" vertical="center"/>
      <protection locked="0"/>
    </xf>
    <xf numFmtId="39" fontId="6" fillId="7" borderId="15" xfId="3" applyFont="1" applyFill="1" applyBorder="1" applyAlignment="1" applyProtection="1">
      <alignment vertical="center"/>
      <protection locked="0"/>
    </xf>
    <xf numFmtId="39" fontId="6" fillId="7" borderId="16" xfId="3" applyFont="1" applyFill="1" applyBorder="1" applyAlignment="1" applyProtection="1">
      <alignment vertical="center"/>
      <protection locked="0"/>
    </xf>
    <xf numFmtId="39" fontId="3" fillId="7" borderId="16" xfId="3" applyFont="1" applyFill="1" applyBorder="1" applyAlignment="1" applyProtection="1">
      <alignment vertical="center"/>
      <protection locked="0"/>
    </xf>
    <xf numFmtId="39" fontId="6" fillId="7" borderId="17" xfId="3" applyFont="1" applyFill="1" applyBorder="1" applyAlignment="1" applyProtection="1">
      <alignment vertical="center"/>
      <protection locked="0"/>
    </xf>
    <xf numFmtId="39" fontId="5" fillId="3" borderId="10" xfId="10" applyFont="1" applyFill="1" applyBorder="1" applyAlignment="1" applyProtection="1">
      <alignment horizontal="center" vertical="center"/>
    </xf>
    <xf numFmtId="2" fontId="5" fillId="3" borderId="10" xfId="11" applyNumberFormat="1" applyFont="1" applyFill="1" applyBorder="1" applyAlignment="1">
      <alignment horizontal="center" vertical="center"/>
    </xf>
    <xf numFmtId="39" fontId="6" fillId="4" borderId="29" xfId="3" applyFont="1" applyFill="1" applyBorder="1" applyAlignment="1" applyProtection="1">
      <alignment horizontal="left" vertical="center"/>
      <protection locked="0"/>
    </xf>
    <xf numFmtId="39" fontId="6" fillId="4" borderId="33" xfId="3" applyFont="1" applyFill="1" applyBorder="1" applyAlignment="1" applyProtection="1">
      <alignment horizontal="left" vertical="center"/>
      <protection locked="0"/>
    </xf>
    <xf numFmtId="39" fontId="6" fillId="4" borderId="35" xfId="3" applyFont="1" applyFill="1" applyBorder="1" applyAlignment="1" applyProtection="1">
      <alignment vertical="center"/>
      <protection locked="0"/>
    </xf>
    <xf numFmtId="39" fontId="6" fillId="7" borderId="23" xfId="3" applyFont="1" applyFill="1" applyBorder="1" applyAlignment="1" applyProtection="1">
      <alignment horizontal="left" vertical="center"/>
      <protection locked="0"/>
    </xf>
    <xf numFmtId="39" fontId="6" fillId="7" borderId="0" xfId="3" applyFont="1" applyFill="1" applyBorder="1" applyAlignment="1" applyProtection="1">
      <alignment horizontal="left" vertical="center"/>
      <protection locked="0"/>
    </xf>
    <xf numFmtId="39" fontId="6" fillId="4" borderId="23"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49" fontId="3" fillId="2" borderId="3" xfId="7" applyNumberFormat="1" applyFont="1" applyFill="1" applyBorder="1" applyAlignment="1">
      <alignment horizontal="center"/>
    </xf>
    <xf numFmtId="39" fontId="6" fillId="4" borderId="30" xfId="3" applyFont="1" applyFill="1" applyBorder="1" applyAlignment="1" applyProtection="1">
      <alignment horizontal="justify" vertical="center" wrapText="1"/>
      <protection locked="0"/>
    </xf>
    <xf numFmtId="39" fontId="6" fillId="4" borderId="31" xfId="3" applyFont="1" applyFill="1" applyBorder="1" applyAlignment="1" applyProtection="1">
      <alignment horizontal="justify" vertical="center" wrapText="1"/>
      <protection locked="0"/>
    </xf>
    <xf numFmtId="39" fontId="6" fillId="4" borderId="32" xfId="3" applyFont="1" applyFill="1" applyBorder="1" applyAlignment="1" applyProtection="1">
      <alignment horizontal="justify" vertical="center" wrapText="1"/>
      <protection locked="0"/>
    </xf>
    <xf numFmtId="39" fontId="6" fillId="4" borderId="15" xfId="3" applyFont="1" applyFill="1" applyBorder="1" applyAlignment="1" applyProtection="1">
      <alignment horizontal="left" vertical="center"/>
      <protection locked="0"/>
    </xf>
    <xf numFmtId="39" fontId="6" fillId="4" borderId="16" xfId="3" applyFont="1" applyFill="1" applyBorder="1" applyAlignment="1" applyProtection="1">
      <alignment horizontal="left" vertical="center"/>
      <protection locked="0"/>
    </xf>
    <xf numFmtId="39" fontId="6" fillId="4" borderId="34" xfId="3" applyFont="1" applyFill="1" applyBorder="1" applyAlignment="1" applyProtection="1">
      <alignment horizontal="left" vertical="center"/>
      <protection locked="0"/>
    </xf>
    <xf numFmtId="39" fontId="6" fillId="4" borderId="36" xfId="3" applyFont="1" applyFill="1" applyBorder="1" applyAlignment="1" applyProtection="1">
      <alignment horizontal="left" vertical="center"/>
      <protection locked="0"/>
    </xf>
    <xf numFmtId="39" fontId="6" fillId="4" borderId="37" xfId="3" applyFont="1" applyFill="1" applyBorder="1" applyAlignment="1" applyProtection="1">
      <alignment horizontal="left" vertical="center"/>
      <protection locked="0"/>
    </xf>
    <xf numFmtId="39" fontId="6" fillId="4" borderId="38" xfId="3" applyFont="1" applyFill="1" applyBorder="1" applyAlignment="1" applyProtection="1">
      <alignment horizontal="left" vertical="center"/>
      <protection locked="0"/>
    </xf>
    <xf numFmtId="39" fontId="13" fillId="0" borderId="0" xfId="3" applyFont="1" applyFill="1" applyBorder="1" applyAlignment="1" applyProtection="1">
      <alignment horizontal="right" vertical="center"/>
      <protection locked="0"/>
    </xf>
    <xf numFmtId="39" fontId="13" fillId="0" borderId="5" xfId="3" applyFont="1" applyFill="1" applyBorder="1" applyAlignment="1" applyProtection="1">
      <alignment horizontal="right" vertical="center"/>
      <protection locked="0"/>
    </xf>
    <xf numFmtId="39" fontId="8" fillId="0" borderId="4" xfId="3" applyFont="1" applyFill="1" applyBorder="1" applyAlignment="1" applyProtection="1">
      <alignment horizontal="center" vertical="center"/>
      <protection locked="0"/>
    </xf>
    <xf numFmtId="39" fontId="8" fillId="0" borderId="0" xfId="3" applyFont="1" applyFill="1" applyBorder="1" applyAlignment="1" applyProtection="1">
      <alignment horizontal="center" vertical="center"/>
      <protection locked="0"/>
    </xf>
    <xf numFmtId="39" fontId="8" fillId="0" borderId="5" xfId="3" applyFont="1" applyFill="1" applyBorder="1" applyAlignment="1" applyProtection="1">
      <alignment horizontal="center" vertical="center"/>
      <protection locked="0"/>
    </xf>
    <xf numFmtId="39" fontId="6" fillId="4" borderId="17" xfId="3" applyFont="1" applyFill="1" applyBorder="1" applyAlignment="1" applyProtection="1">
      <alignment horizontal="left" vertical="center"/>
      <protection locked="0"/>
    </xf>
    <xf numFmtId="39" fontId="6" fillId="4" borderId="19"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21" xfId="3" applyFont="1" applyFill="1" applyBorder="1" applyAlignment="1" applyProtection="1">
      <alignment horizontal="left" vertical="center"/>
      <protection locked="0"/>
    </xf>
    <xf numFmtId="39" fontId="8" fillId="0" borderId="26" xfId="3" applyFont="1" applyFill="1" applyBorder="1" applyAlignment="1" applyProtection="1">
      <alignment horizontal="center" vertical="center"/>
      <protection locked="0"/>
    </xf>
    <xf numFmtId="39" fontId="8" fillId="0" borderId="27" xfId="3" applyFont="1" applyFill="1" applyBorder="1" applyAlignment="1" applyProtection="1">
      <alignment horizontal="center" vertical="center"/>
      <protection locked="0"/>
    </xf>
    <xf numFmtId="39" fontId="8" fillId="0" borderId="28" xfId="3" applyFont="1" applyFill="1" applyBorder="1" applyAlignment="1" applyProtection="1">
      <alignment horizontal="center" vertical="center"/>
      <protection locked="0"/>
    </xf>
    <xf numFmtId="39" fontId="6" fillId="4" borderId="12" xfId="3" applyFont="1" applyFill="1" applyBorder="1" applyAlignment="1" applyProtection="1">
      <alignment horizontal="justify" vertical="center" wrapText="1"/>
      <protection locked="0"/>
    </xf>
    <xf numFmtId="39" fontId="6" fillId="4" borderId="22" xfId="3" applyFont="1" applyFill="1" applyBorder="1" applyAlignment="1" applyProtection="1">
      <alignment horizontal="justify" vertical="center" wrapText="1"/>
      <protection locked="0"/>
    </xf>
    <xf numFmtId="39" fontId="6" fillId="4" borderId="13" xfId="3" applyFont="1" applyFill="1" applyBorder="1" applyAlignment="1" applyProtection="1">
      <alignment horizontal="justify" vertical="center" wrapText="1"/>
      <protection locked="0"/>
    </xf>
  </cellXfs>
  <cellStyles count="17">
    <cellStyle name="Millares 2 3" xfId="9"/>
    <cellStyle name="Moneda" xfId="1" builtinId="4"/>
    <cellStyle name="Moneda 2" xfId="6"/>
    <cellStyle name="Normal" xfId="0" builtinId="0"/>
    <cellStyle name="Normal 13" xfId="13"/>
    <cellStyle name="Normal 2" xfId="16"/>
    <cellStyle name="Normal 2 2 2" xfId="2"/>
    <cellStyle name="Normal 2 2 2 2" xfId="7"/>
    <cellStyle name="Normal 2 2 3" xfId="5"/>
    <cellStyle name="Normal 4" xfId="14"/>
    <cellStyle name="Normal 5" xfId="12"/>
    <cellStyle name="Normal 5 3" xfId="15"/>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947058</xdr:colOff>
      <xdr:row>1</xdr:row>
      <xdr:rowOff>54427</xdr:rowOff>
    </xdr:from>
    <xdr:to>
      <xdr:col>8</xdr:col>
      <xdr:colOff>3727</xdr:colOff>
      <xdr:row>4</xdr:row>
      <xdr:rowOff>101673</xdr:rowOff>
    </xdr:to>
    <xdr:pic>
      <xdr:nvPicPr>
        <xdr:cNvPr id="18"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375572" y="261256"/>
          <a:ext cx="2926540" cy="787474"/>
        </a:xfrm>
        <a:prstGeom prst="rect">
          <a:avLst/>
        </a:prstGeom>
      </xdr:spPr>
    </xdr:pic>
    <xdr:clientData/>
  </xdr:twoCellAnchor>
  <xdr:oneCellAnchor>
    <xdr:from>
      <xdr:col>6</xdr:col>
      <xdr:colOff>947058</xdr:colOff>
      <xdr:row>98</xdr:row>
      <xdr:rowOff>54427</xdr:rowOff>
    </xdr:from>
    <xdr:ext cx="2926540" cy="787474"/>
    <xdr:pic>
      <xdr:nvPicPr>
        <xdr:cNvPr id="9"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1375572" y="261256"/>
          <a:ext cx="2926540" cy="787474"/>
        </a:xfrm>
        <a:prstGeom prst="rect">
          <a:avLst/>
        </a:prstGeom>
      </xdr:spPr>
    </xdr:pic>
    <xdr:clientData/>
  </xdr:oneCellAnchor>
  <xdr:twoCellAnchor editAs="oneCell">
    <xdr:from>
      <xdr:col>1</xdr:col>
      <xdr:colOff>174171</xdr:colOff>
      <xdr:row>1</xdr:row>
      <xdr:rowOff>108856</xdr:rowOff>
    </xdr:from>
    <xdr:to>
      <xdr:col>2</xdr:col>
      <xdr:colOff>3450771</xdr:colOff>
      <xdr:row>5</xdr:row>
      <xdr:rowOff>195943</xdr:rowOff>
    </xdr:to>
    <xdr:pic>
      <xdr:nvPicPr>
        <xdr:cNvPr id="1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348342" y="315685"/>
          <a:ext cx="4386943" cy="947058"/>
        </a:xfrm>
        <a:prstGeom prst="rect">
          <a:avLst/>
        </a:prstGeom>
      </xdr:spPr>
    </xdr:pic>
    <xdr:clientData/>
  </xdr:twoCellAnchor>
  <xdr:twoCellAnchor editAs="oneCell">
    <xdr:from>
      <xdr:col>1</xdr:col>
      <xdr:colOff>130629</xdr:colOff>
      <xdr:row>98</xdr:row>
      <xdr:rowOff>54428</xdr:rowOff>
    </xdr:from>
    <xdr:to>
      <xdr:col>2</xdr:col>
      <xdr:colOff>3407229</xdr:colOff>
      <xdr:row>102</xdr:row>
      <xdr:rowOff>206829</xdr:rowOff>
    </xdr:to>
    <xdr:pic>
      <xdr:nvPicPr>
        <xdr:cNvPr id="13"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304800" y="20073257"/>
          <a:ext cx="4386943" cy="10123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I551"/>
  <sheetViews>
    <sheetView tabSelected="1" view="pageBreakPreview" topLeftCell="A64" zoomScale="70" zoomScaleNormal="70" zoomScaleSheetLayoutView="70" workbookViewId="0">
      <selection activeCell="R91" sqref="R91"/>
    </sheetView>
  </sheetViews>
  <sheetFormatPr baseColWidth="10" defaultRowHeight="12.75" x14ac:dyDescent="0.2"/>
  <cols>
    <col min="1" max="1" width="2.5703125" style="1" customWidth="1"/>
    <col min="2" max="2" width="16.28515625" style="7" customWidth="1"/>
    <col min="3" max="3" width="81.42578125" style="1" customWidth="1"/>
    <col min="4" max="4" width="12.5703125" style="7" customWidth="1"/>
    <col min="5" max="5" width="20.85546875" style="15" customWidth="1"/>
    <col min="6" max="6" width="18.42578125" style="18" customWidth="1"/>
    <col min="7" max="7" width="38.5703125" style="18" customWidth="1"/>
    <col min="8" max="8" width="18.42578125" style="18" customWidth="1"/>
    <col min="9" max="9" width="9.7109375" style="1" customWidth="1"/>
    <col min="10" max="242" width="11.42578125" style="1"/>
    <col min="243" max="243" width="2.85546875" style="1" customWidth="1"/>
    <col min="244" max="245" width="12.85546875" style="1" customWidth="1"/>
    <col min="246" max="247" width="8.85546875" style="1" customWidth="1"/>
    <col min="248" max="248" width="17" style="1" customWidth="1"/>
    <col min="249" max="255" width="8.85546875" style="1" customWidth="1"/>
    <col min="256" max="256" width="15.140625" style="1" customWidth="1"/>
    <col min="257" max="257" width="12.140625" style="1" customWidth="1"/>
    <col min="258" max="258" width="16.85546875" style="1" customWidth="1"/>
    <col min="259" max="259" width="14.85546875" style="1" customWidth="1"/>
    <col min="260" max="260" width="25.140625" style="1" customWidth="1"/>
    <col min="261" max="498" width="11.42578125" style="1"/>
    <col min="499" max="499" width="2.85546875" style="1" customWidth="1"/>
    <col min="500" max="501" width="12.85546875" style="1" customWidth="1"/>
    <col min="502" max="503" width="8.85546875" style="1" customWidth="1"/>
    <col min="504" max="504" width="17" style="1" customWidth="1"/>
    <col min="505" max="511" width="8.85546875" style="1" customWidth="1"/>
    <col min="512" max="512" width="15.140625" style="1" customWidth="1"/>
    <col min="513" max="513" width="12.140625" style="1" customWidth="1"/>
    <col min="514" max="514" width="16.85546875" style="1" customWidth="1"/>
    <col min="515" max="515" width="14.85546875" style="1" customWidth="1"/>
    <col min="516" max="516" width="25.140625" style="1" customWidth="1"/>
    <col min="517" max="754" width="11.42578125" style="1"/>
    <col min="755" max="755" width="2.85546875" style="1" customWidth="1"/>
    <col min="756" max="757" width="12.85546875" style="1" customWidth="1"/>
    <col min="758" max="759" width="8.85546875" style="1" customWidth="1"/>
    <col min="760" max="760" width="17" style="1" customWidth="1"/>
    <col min="761" max="767" width="8.85546875" style="1" customWidth="1"/>
    <col min="768" max="768" width="15.140625" style="1" customWidth="1"/>
    <col min="769" max="769" width="12.140625" style="1" customWidth="1"/>
    <col min="770" max="770" width="16.85546875" style="1" customWidth="1"/>
    <col min="771" max="771" width="14.85546875" style="1" customWidth="1"/>
    <col min="772" max="772" width="25.140625" style="1" customWidth="1"/>
    <col min="773" max="1010" width="11.42578125" style="1"/>
    <col min="1011" max="1011" width="2.85546875" style="1" customWidth="1"/>
    <col min="1012" max="1013" width="12.85546875" style="1" customWidth="1"/>
    <col min="1014" max="1015" width="8.85546875" style="1" customWidth="1"/>
    <col min="1016" max="1016" width="17" style="1" customWidth="1"/>
    <col min="1017" max="1023" width="8.85546875" style="1" customWidth="1"/>
    <col min="1024" max="1024" width="15.140625" style="1" customWidth="1"/>
    <col min="1025" max="1025" width="12.140625" style="1" customWidth="1"/>
    <col min="1026" max="1026" width="16.85546875" style="1" customWidth="1"/>
    <col min="1027" max="1027" width="14.85546875" style="1" customWidth="1"/>
    <col min="1028" max="1028" width="25.140625" style="1" customWidth="1"/>
    <col min="1029" max="1266" width="11.42578125" style="1"/>
    <col min="1267" max="1267" width="2.85546875" style="1" customWidth="1"/>
    <col min="1268" max="1269" width="12.85546875" style="1" customWidth="1"/>
    <col min="1270" max="1271" width="8.85546875" style="1" customWidth="1"/>
    <col min="1272" max="1272" width="17" style="1" customWidth="1"/>
    <col min="1273" max="1279" width="8.85546875" style="1" customWidth="1"/>
    <col min="1280" max="1280" width="15.140625" style="1" customWidth="1"/>
    <col min="1281" max="1281" width="12.140625" style="1" customWidth="1"/>
    <col min="1282" max="1282" width="16.85546875" style="1" customWidth="1"/>
    <col min="1283" max="1283" width="14.85546875" style="1" customWidth="1"/>
    <col min="1284" max="1284" width="25.140625" style="1" customWidth="1"/>
    <col min="1285" max="1522" width="11.42578125" style="1"/>
    <col min="1523" max="1523" width="2.85546875" style="1" customWidth="1"/>
    <col min="1524" max="1525" width="12.85546875" style="1" customWidth="1"/>
    <col min="1526" max="1527" width="8.85546875" style="1" customWidth="1"/>
    <col min="1528" max="1528" width="17" style="1" customWidth="1"/>
    <col min="1529" max="1535" width="8.85546875" style="1" customWidth="1"/>
    <col min="1536" max="1536" width="15.140625" style="1" customWidth="1"/>
    <col min="1537" max="1537" width="12.140625" style="1" customWidth="1"/>
    <col min="1538" max="1538" width="16.85546875" style="1" customWidth="1"/>
    <col min="1539" max="1539" width="14.85546875" style="1" customWidth="1"/>
    <col min="1540" max="1540" width="25.140625" style="1" customWidth="1"/>
    <col min="1541" max="1778" width="11.42578125" style="1"/>
    <col min="1779" max="1779" width="2.85546875" style="1" customWidth="1"/>
    <col min="1780" max="1781" width="12.85546875" style="1" customWidth="1"/>
    <col min="1782" max="1783" width="8.85546875" style="1" customWidth="1"/>
    <col min="1784" max="1784" width="17" style="1" customWidth="1"/>
    <col min="1785" max="1791" width="8.85546875" style="1" customWidth="1"/>
    <col min="1792" max="1792" width="15.140625" style="1" customWidth="1"/>
    <col min="1793" max="1793" width="12.140625" style="1" customWidth="1"/>
    <col min="1794" max="1794" width="16.85546875" style="1" customWidth="1"/>
    <col min="1795" max="1795" width="14.85546875" style="1" customWidth="1"/>
    <col min="1796" max="1796" width="25.140625" style="1" customWidth="1"/>
    <col min="1797" max="2034" width="11.42578125" style="1"/>
    <col min="2035" max="2035" width="2.85546875" style="1" customWidth="1"/>
    <col min="2036" max="2037" width="12.85546875" style="1" customWidth="1"/>
    <col min="2038" max="2039" width="8.85546875" style="1" customWidth="1"/>
    <col min="2040" max="2040" width="17" style="1" customWidth="1"/>
    <col min="2041" max="2047" width="8.85546875" style="1" customWidth="1"/>
    <col min="2048" max="2048" width="15.140625" style="1" customWidth="1"/>
    <col min="2049" max="2049" width="12.140625" style="1" customWidth="1"/>
    <col min="2050" max="2050" width="16.85546875" style="1" customWidth="1"/>
    <col min="2051" max="2051" width="14.85546875" style="1" customWidth="1"/>
    <col min="2052" max="2052" width="25.140625" style="1" customWidth="1"/>
    <col min="2053" max="2290" width="11.42578125" style="1"/>
    <col min="2291" max="2291" width="2.85546875" style="1" customWidth="1"/>
    <col min="2292" max="2293" width="12.85546875" style="1" customWidth="1"/>
    <col min="2294" max="2295" width="8.85546875" style="1" customWidth="1"/>
    <col min="2296" max="2296" width="17" style="1" customWidth="1"/>
    <col min="2297" max="2303" width="8.85546875" style="1" customWidth="1"/>
    <col min="2304" max="2304" width="15.140625" style="1" customWidth="1"/>
    <col min="2305" max="2305" width="12.140625" style="1" customWidth="1"/>
    <col min="2306" max="2306" width="16.85546875" style="1" customWidth="1"/>
    <col min="2307" max="2307" width="14.85546875" style="1" customWidth="1"/>
    <col min="2308" max="2308" width="25.140625" style="1" customWidth="1"/>
    <col min="2309" max="2546" width="11.42578125" style="1"/>
    <col min="2547" max="2547" width="2.85546875" style="1" customWidth="1"/>
    <col min="2548" max="2549" width="12.85546875" style="1" customWidth="1"/>
    <col min="2550" max="2551" width="8.85546875" style="1" customWidth="1"/>
    <col min="2552" max="2552" width="17" style="1" customWidth="1"/>
    <col min="2553" max="2559" width="8.85546875" style="1" customWidth="1"/>
    <col min="2560" max="2560" width="15.140625" style="1" customWidth="1"/>
    <col min="2561" max="2561" width="12.140625" style="1" customWidth="1"/>
    <col min="2562" max="2562" width="16.85546875" style="1" customWidth="1"/>
    <col min="2563" max="2563" width="14.85546875" style="1" customWidth="1"/>
    <col min="2564" max="2564" width="25.140625" style="1" customWidth="1"/>
    <col min="2565" max="2802" width="11.42578125" style="1"/>
    <col min="2803" max="2803" width="2.85546875" style="1" customWidth="1"/>
    <col min="2804" max="2805" width="12.85546875" style="1" customWidth="1"/>
    <col min="2806" max="2807" width="8.85546875" style="1" customWidth="1"/>
    <col min="2808" max="2808" width="17" style="1" customWidth="1"/>
    <col min="2809" max="2815" width="8.85546875" style="1" customWidth="1"/>
    <col min="2816" max="2816" width="15.140625" style="1" customWidth="1"/>
    <col min="2817" max="2817" width="12.140625" style="1" customWidth="1"/>
    <col min="2818" max="2818" width="16.85546875" style="1" customWidth="1"/>
    <col min="2819" max="2819" width="14.85546875" style="1" customWidth="1"/>
    <col min="2820" max="2820" width="25.140625" style="1" customWidth="1"/>
    <col min="2821" max="3058" width="11.42578125" style="1"/>
    <col min="3059" max="3059" width="2.85546875" style="1" customWidth="1"/>
    <col min="3060" max="3061" width="12.85546875" style="1" customWidth="1"/>
    <col min="3062" max="3063" width="8.85546875" style="1" customWidth="1"/>
    <col min="3064" max="3064" width="17" style="1" customWidth="1"/>
    <col min="3065" max="3071" width="8.85546875" style="1" customWidth="1"/>
    <col min="3072" max="3072" width="15.140625" style="1" customWidth="1"/>
    <col min="3073" max="3073" width="12.140625" style="1" customWidth="1"/>
    <col min="3074" max="3074" width="16.85546875" style="1" customWidth="1"/>
    <col min="3075" max="3075" width="14.85546875" style="1" customWidth="1"/>
    <col min="3076" max="3076" width="25.140625" style="1" customWidth="1"/>
    <col min="3077" max="3314" width="11.42578125" style="1"/>
    <col min="3315" max="3315" width="2.85546875" style="1" customWidth="1"/>
    <col min="3316" max="3317" width="12.85546875" style="1" customWidth="1"/>
    <col min="3318" max="3319" width="8.85546875" style="1" customWidth="1"/>
    <col min="3320" max="3320" width="17" style="1" customWidth="1"/>
    <col min="3321" max="3327" width="8.85546875" style="1" customWidth="1"/>
    <col min="3328" max="3328" width="15.140625" style="1" customWidth="1"/>
    <col min="3329" max="3329" width="12.140625" style="1" customWidth="1"/>
    <col min="3330" max="3330" width="16.85546875" style="1" customWidth="1"/>
    <col min="3331" max="3331" width="14.85546875" style="1" customWidth="1"/>
    <col min="3332" max="3332" width="25.140625" style="1" customWidth="1"/>
    <col min="3333" max="3570" width="11.42578125" style="1"/>
    <col min="3571" max="3571" width="2.85546875" style="1" customWidth="1"/>
    <col min="3572" max="3573" width="12.85546875" style="1" customWidth="1"/>
    <col min="3574" max="3575" width="8.85546875" style="1" customWidth="1"/>
    <col min="3576" max="3576" width="17" style="1" customWidth="1"/>
    <col min="3577" max="3583" width="8.85546875" style="1" customWidth="1"/>
    <col min="3584" max="3584" width="15.140625" style="1" customWidth="1"/>
    <col min="3585" max="3585" width="12.140625" style="1" customWidth="1"/>
    <col min="3586" max="3586" width="16.85546875" style="1" customWidth="1"/>
    <col min="3587" max="3587" width="14.85546875" style="1" customWidth="1"/>
    <col min="3588" max="3588" width="25.140625" style="1" customWidth="1"/>
    <col min="3589" max="3826" width="11.42578125" style="1"/>
    <col min="3827" max="3827" width="2.85546875" style="1" customWidth="1"/>
    <col min="3828" max="3829" width="12.85546875" style="1" customWidth="1"/>
    <col min="3830" max="3831" width="8.85546875" style="1" customWidth="1"/>
    <col min="3832" max="3832" width="17" style="1" customWidth="1"/>
    <col min="3833" max="3839" width="8.85546875" style="1" customWidth="1"/>
    <col min="3840" max="3840" width="15.140625" style="1" customWidth="1"/>
    <col min="3841" max="3841" width="12.140625" style="1" customWidth="1"/>
    <col min="3842" max="3842" width="16.85546875" style="1" customWidth="1"/>
    <col min="3843" max="3843" width="14.85546875" style="1" customWidth="1"/>
    <col min="3844" max="3844" width="25.140625" style="1" customWidth="1"/>
    <col min="3845" max="4082" width="11.42578125" style="1"/>
    <col min="4083" max="4083" width="2.85546875" style="1" customWidth="1"/>
    <col min="4084" max="4085" width="12.85546875" style="1" customWidth="1"/>
    <col min="4086" max="4087" width="8.85546875" style="1" customWidth="1"/>
    <col min="4088" max="4088" width="17" style="1" customWidth="1"/>
    <col min="4089" max="4095" width="8.85546875" style="1" customWidth="1"/>
    <col min="4096" max="4096" width="15.140625" style="1" customWidth="1"/>
    <col min="4097" max="4097" width="12.140625" style="1" customWidth="1"/>
    <col min="4098" max="4098" width="16.85546875" style="1" customWidth="1"/>
    <col min="4099" max="4099" width="14.85546875" style="1" customWidth="1"/>
    <col min="4100" max="4100" width="25.140625" style="1" customWidth="1"/>
    <col min="4101" max="4338" width="11.42578125" style="1"/>
    <col min="4339" max="4339" width="2.85546875" style="1" customWidth="1"/>
    <col min="4340" max="4341" width="12.85546875" style="1" customWidth="1"/>
    <col min="4342" max="4343" width="8.85546875" style="1" customWidth="1"/>
    <col min="4344" max="4344" width="17" style="1" customWidth="1"/>
    <col min="4345" max="4351" width="8.85546875" style="1" customWidth="1"/>
    <col min="4352" max="4352" width="15.140625" style="1" customWidth="1"/>
    <col min="4353" max="4353" width="12.140625" style="1" customWidth="1"/>
    <col min="4354" max="4354" width="16.85546875" style="1" customWidth="1"/>
    <col min="4355" max="4355" width="14.85546875" style="1" customWidth="1"/>
    <col min="4356" max="4356" width="25.140625" style="1" customWidth="1"/>
    <col min="4357" max="4594" width="11.42578125" style="1"/>
    <col min="4595" max="4595" width="2.85546875" style="1" customWidth="1"/>
    <col min="4596" max="4597" width="12.85546875" style="1" customWidth="1"/>
    <col min="4598" max="4599" width="8.85546875" style="1" customWidth="1"/>
    <col min="4600" max="4600" width="17" style="1" customWidth="1"/>
    <col min="4601" max="4607" width="8.85546875" style="1" customWidth="1"/>
    <col min="4608" max="4608" width="15.140625" style="1" customWidth="1"/>
    <col min="4609" max="4609" width="12.140625" style="1" customWidth="1"/>
    <col min="4610" max="4610" width="16.85546875" style="1" customWidth="1"/>
    <col min="4611" max="4611" width="14.85546875" style="1" customWidth="1"/>
    <col min="4612" max="4612" width="25.140625" style="1" customWidth="1"/>
    <col min="4613" max="4850" width="11.42578125" style="1"/>
    <col min="4851" max="4851" width="2.85546875" style="1" customWidth="1"/>
    <col min="4852" max="4853" width="12.85546875" style="1" customWidth="1"/>
    <col min="4854" max="4855" width="8.85546875" style="1" customWidth="1"/>
    <col min="4856" max="4856" width="17" style="1" customWidth="1"/>
    <col min="4857" max="4863" width="8.85546875" style="1" customWidth="1"/>
    <col min="4864" max="4864" width="15.140625" style="1" customWidth="1"/>
    <col min="4865" max="4865" width="12.140625" style="1" customWidth="1"/>
    <col min="4866" max="4866" width="16.85546875" style="1" customWidth="1"/>
    <col min="4867" max="4867" width="14.85546875" style="1" customWidth="1"/>
    <col min="4868" max="4868" width="25.140625" style="1" customWidth="1"/>
    <col min="4869" max="5106" width="11.42578125" style="1"/>
    <col min="5107" max="5107" width="2.85546875" style="1" customWidth="1"/>
    <col min="5108" max="5109" width="12.85546875" style="1" customWidth="1"/>
    <col min="5110" max="5111" width="8.85546875" style="1" customWidth="1"/>
    <col min="5112" max="5112" width="17" style="1" customWidth="1"/>
    <col min="5113" max="5119" width="8.85546875" style="1" customWidth="1"/>
    <col min="5120" max="5120" width="15.140625" style="1" customWidth="1"/>
    <col min="5121" max="5121" width="12.140625" style="1" customWidth="1"/>
    <col min="5122" max="5122" width="16.85546875" style="1" customWidth="1"/>
    <col min="5123" max="5123" width="14.85546875" style="1" customWidth="1"/>
    <col min="5124" max="5124" width="25.140625" style="1" customWidth="1"/>
    <col min="5125" max="5362" width="11.42578125" style="1"/>
    <col min="5363" max="5363" width="2.85546875" style="1" customWidth="1"/>
    <col min="5364" max="5365" width="12.85546875" style="1" customWidth="1"/>
    <col min="5366" max="5367" width="8.85546875" style="1" customWidth="1"/>
    <col min="5368" max="5368" width="17" style="1" customWidth="1"/>
    <col min="5369" max="5375" width="8.85546875" style="1" customWidth="1"/>
    <col min="5376" max="5376" width="15.140625" style="1" customWidth="1"/>
    <col min="5377" max="5377" width="12.140625" style="1" customWidth="1"/>
    <col min="5378" max="5378" width="16.85546875" style="1" customWidth="1"/>
    <col min="5379" max="5379" width="14.85546875" style="1" customWidth="1"/>
    <col min="5380" max="5380" width="25.140625" style="1" customWidth="1"/>
    <col min="5381" max="5618" width="11.42578125" style="1"/>
    <col min="5619" max="5619" width="2.85546875" style="1" customWidth="1"/>
    <col min="5620" max="5621" width="12.85546875" style="1" customWidth="1"/>
    <col min="5622" max="5623" width="8.85546875" style="1" customWidth="1"/>
    <col min="5624" max="5624" width="17" style="1" customWidth="1"/>
    <col min="5625" max="5631" width="8.85546875" style="1" customWidth="1"/>
    <col min="5632" max="5632" width="15.140625" style="1" customWidth="1"/>
    <col min="5633" max="5633" width="12.140625" style="1" customWidth="1"/>
    <col min="5634" max="5634" width="16.85546875" style="1" customWidth="1"/>
    <col min="5635" max="5635" width="14.85546875" style="1" customWidth="1"/>
    <col min="5636" max="5636" width="25.140625" style="1" customWidth="1"/>
    <col min="5637" max="5874" width="11.42578125" style="1"/>
    <col min="5875" max="5875" width="2.85546875" style="1" customWidth="1"/>
    <col min="5876" max="5877" width="12.85546875" style="1" customWidth="1"/>
    <col min="5878" max="5879" width="8.85546875" style="1" customWidth="1"/>
    <col min="5880" max="5880" width="17" style="1" customWidth="1"/>
    <col min="5881" max="5887" width="8.85546875" style="1" customWidth="1"/>
    <col min="5888" max="5888" width="15.140625" style="1" customWidth="1"/>
    <col min="5889" max="5889" width="12.140625" style="1" customWidth="1"/>
    <col min="5890" max="5890" width="16.85546875" style="1" customWidth="1"/>
    <col min="5891" max="5891" width="14.85546875" style="1" customWidth="1"/>
    <col min="5892" max="5892" width="25.140625" style="1" customWidth="1"/>
    <col min="5893" max="6130" width="11.42578125" style="1"/>
    <col min="6131" max="6131" width="2.85546875" style="1" customWidth="1"/>
    <col min="6132" max="6133" width="12.85546875" style="1" customWidth="1"/>
    <col min="6134" max="6135" width="8.85546875" style="1" customWidth="1"/>
    <col min="6136" max="6136" width="17" style="1" customWidth="1"/>
    <col min="6137" max="6143" width="8.85546875" style="1" customWidth="1"/>
    <col min="6144" max="6144" width="15.140625" style="1" customWidth="1"/>
    <col min="6145" max="6145" width="12.140625" style="1" customWidth="1"/>
    <col min="6146" max="6146" width="16.85546875" style="1" customWidth="1"/>
    <col min="6147" max="6147" width="14.85546875" style="1" customWidth="1"/>
    <col min="6148" max="6148" width="25.140625" style="1" customWidth="1"/>
    <col min="6149" max="6386" width="11.42578125" style="1"/>
    <col min="6387" max="6387" width="2.85546875" style="1" customWidth="1"/>
    <col min="6388" max="6389" width="12.85546875" style="1" customWidth="1"/>
    <col min="6390" max="6391" width="8.85546875" style="1" customWidth="1"/>
    <col min="6392" max="6392" width="17" style="1" customWidth="1"/>
    <col min="6393" max="6399" width="8.85546875" style="1" customWidth="1"/>
    <col min="6400" max="6400" width="15.140625" style="1" customWidth="1"/>
    <col min="6401" max="6401" width="12.140625" style="1" customWidth="1"/>
    <col min="6402" max="6402" width="16.85546875" style="1" customWidth="1"/>
    <col min="6403" max="6403" width="14.85546875" style="1" customWidth="1"/>
    <col min="6404" max="6404" width="25.140625" style="1" customWidth="1"/>
    <col min="6405" max="6642" width="11.42578125" style="1"/>
    <col min="6643" max="6643" width="2.85546875" style="1" customWidth="1"/>
    <col min="6644" max="6645" width="12.85546875" style="1" customWidth="1"/>
    <col min="6646" max="6647" width="8.85546875" style="1" customWidth="1"/>
    <col min="6648" max="6648" width="17" style="1" customWidth="1"/>
    <col min="6649" max="6655" width="8.85546875" style="1" customWidth="1"/>
    <col min="6656" max="6656" width="15.140625" style="1" customWidth="1"/>
    <col min="6657" max="6657" width="12.140625" style="1" customWidth="1"/>
    <col min="6658" max="6658" width="16.85546875" style="1" customWidth="1"/>
    <col min="6659" max="6659" width="14.85546875" style="1" customWidth="1"/>
    <col min="6660" max="6660" width="25.140625" style="1" customWidth="1"/>
    <col min="6661" max="6898" width="11.42578125" style="1"/>
    <col min="6899" max="6899" width="2.85546875" style="1" customWidth="1"/>
    <col min="6900" max="6901" width="12.85546875" style="1" customWidth="1"/>
    <col min="6902" max="6903" width="8.85546875" style="1" customWidth="1"/>
    <col min="6904" max="6904" width="17" style="1" customWidth="1"/>
    <col min="6905" max="6911" width="8.85546875" style="1" customWidth="1"/>
    <col min="6912" max="6912" width="15.140625" style="1" customWidth="1"/>
    <col min="6913" max="6913" width="12.140625" style="1" customWidth="1"/>
    <col min="6914" max="6914" width="16.85546875" style="1" customWidth="1"/>
    <col min="6915" max="6915" width="14.85546875" style="1" customWidth="1"/>
    <col min="6916" max="6916" width="25.140625" style="1" customWidth="1"/>
    <col min="6917" max="7154" width="11.42578125" style="1"/>
    <col min="7155" max="7155" width="2.85546875" style="1" customWidth="1"/>
    <col min="7156" max="7157" width="12.85546875" style="1" customWidth="1"/>
    <col min="7158" max="7159" width="8.85546875" style="1" customWidth="1"/>
    <col min="7160" max="7160" width="17" style="1" customWidth="1"/>
    <col min="7161" max="7167" width="8.85546875" style="1" customWidth="1"/>
    <col min="7168" max="7168" width="15.140625" style="1" customWidth="1"/>
    <col min="7169" max="7169" width="12.140625" style="1" customWidth="1"/>
    <col min="7170" max="7170" width="16.85546875" style="1" customWidth="1"/>
    <col min="7171" max="7171" width="14.85546875" style="1" customWidth="1"/>
    <col min="7172" max="7172" width="25.140625" style="1" customWidth="1"/>
    <col min="7173" max="7410" width="11.42578125" style="1"/>
    <col min="7411" max="7411" width="2.85546875" style="1" customWidth="1"/>
    <col min="7412" max="7413" width="12.85546875" style="1" customWidth="1"/>
    <col min="7414" max="7415" width="8.85546875" style="1" customWidth="1"/>
    <col min="7416" max="7416" width="17" style="1" customWidth="1"/>
    <col min="7417" max="7423" width="8.85546875" style="1" customWidth="1"/>
    <col min="7424" max="7424" width="15.140625" style="1" customWidth="1"/>
    <col min="7425" max="7425" width="12.140625" style="1" customWidth="1"/>
    <col min="7426" max="7426" width="16.85546875" style="1" customWidth="1"/>
    <col min="7427" max="7427" width="14.85546875" style="1" customWidth="1"/>
    <col min="7428" max="7428" width="25.140625" style="1" customWidth="1"/>
    <col min="7429" max="7666" width="11.42578125" style="1"/>
    <col min="7667" max="7667" width="2.85546875" style="1" customWidth="1"/>
    <col min="7668" max="7669" width="12.85546875" style="1" customWidth="1"/>
    <col min="7670" max="7671" width="8.85546875" style="1" customWidth="1"/>
    <col min="7672" max="7672" width="17" style="1" customWidth="1"/>
    <col min="7673" max="7679" width="8.85546875" style="1" customWidth="1"/>
    <col min="7680" max="7680" width="15.140625" style="1" customWidth="1"/>
    <col min="7681" max="7681" width="12.140625" style="1" customWidth="1"/>
    <col min="7682" max="7682" width="16.85546875" style="1" customWidth="1"/>
    <col min="7683" max="7683" width="14.85546875" style="1" customWidth="1"/>
    <col min="7684" max="7684" width="25.140625" style="1" customWidth="1"/>
    <col min="7685" max="7922" width="11.42578125" style="1"/>
    <col min="7923" max="7923" width="2.85546875" style="1" customWidth="1"/>
    <col min="7924" max="7925" width="12.85546875" style="1" customWidth="1"/>
    <col min="7926" max="7927" width="8.85546875" style="1" customWidth="1"/>
    <col min="7928" max="7928" width="17" style="1" customWidth="1"/>
    <col min="7929" max="7935" width="8.85546875" style="1" customWidth="1"/>
    <col min="7936" max="7936" width="15.140625" style="1" customWidth="1"/>
    <col min="7937" max="7937" width="12.140625" style="1" customWidth="1"/>
    <col min="7938" max="7938" width="16.85546875" style="1" customWidth="1"/>
    <col min="7939" max="7939" width="14.85546875" style="1" customWidth="1"/>
    <col min="7940" max="7940" width="25.140625" style="1" customWidth="1"/>
    <col min="7941" max="8178" width="11.42578125" style="1"/>
    <col min="8179" max="8179" width="2.85546875" style="1" customWidth="1"/>
    <col min="8180" max="8181" width="12.85546875" style="1" customWidth="1"/>
    <col min="8182" max="8183" width="8.85546875" style="1" customWidth="1"/>
    <col min="8184" max="8184" width="17" style="1" customWidth="1"/>
    <col min="8185" max="8191" width="8.85546875" style="1" customWidth="1"/>
    <col min="8192" max="8192" width="15.140625" style="1" customWidth="1"/>
    <col min="8193" max="8193" width="12.140625" style="1" customWidth="1"/>
    <col min="8194" max="8194" width="16.85546875" style="1" customWidth="1"/>
    <col min="8195" max="8195" width="14.85546875" style="1" customWidth="1"/>
    <col min="8196" max="8196" width="25.140625" style="1" customWidth="1"/>
    <col min="8197" max="8434" width="11.42578125" style="1"/>
    <col min="8435" max="8435" width="2.85546875" style="1" customWidth="1"/>
    <col min="8436" max="8437" width="12.85546875" style="1" customWidth="1"/>
    <col min="8438" max="8439" width="8.85546875" style="1" customWidth="1"/>
    <col min="8440" max="8440" width="17" style="1" customWidth="1"/>
    <col min="8441" max="8447" width="8.85546875" style="1" customWidth="1"/>
    <col min="8448" max="8448" width="15.140625" style="1" customWidth="1"/>
    <col min="8449" max="8449" width="12.140625" style="1" customWidth="1"/>
    <col min="8450" max="8450" width="16.85546875" style="1" customWidth="1"/>
    <col min="8451" max="8451" width="14.85546875" style="1" customWidth="1"/>
    <col min="8452" max="8452" width="25.140625" style="1" customWidth="1"/>
    <col min="8453" max="8690" width="11.42578125" style="1"/>
    <col min="8691" max="8691" width="2.85546875" style="1" customWidth="1"/>
    <col min="8692" max="8693" width="12.85546875" style="1" customWidth="1"/>
    <col min="8694" max="8695" width="8.85546875" style="1" customWidth="1"/>
    <col min="8696" max="8696" width="17" style="1" customWidth="1"/>
    <col min="8697" max="8703" width="8.85546875" style="1" customWidth="1"/>
    <col min="8704" max="8704" width="15.140625" style="1" customWidth="1"/>
    <col min="8705" max="8705" width="12.140625" style="1" customWidth="1"/>
    <col min="8706" max="8706" width="16.85546875" style="1" customWidth="1"/>
    <col min="8707" max="8707" width="14.85546875" style="1" customWidth="1"/>
    <col min="8708" max="8708" width="25.140625" style="1" customWidth="1"/>
    <col min="8709" max="8946" width="11.42578125" style="1"/>
    <col min="8947" max="8947" width="2.85546875" style="1" customWidth="1"/>
    <col min="8948" max="8949" width="12.85546875" style="1" customWidth="1"/>
    <col min="8950" max="8951" width="8.85546875" style="1" customWidth="1"/>
    <col min="8952" max="8952" width="17" style="1" customWidth="1"/>
    <col min="8953" max="8959" width="8.85546875" style="1" customWidth="1"/>
    <col min="8960" max="8960" width="15.140625" style="1" customWidth="1"/>
    <col min="8961" max="8961" width="12.140625" style="1" customWidth="1"/>
    <col min="8962" max="8962" width="16.85546875" style="1" customWidth="1"/>
    <col min="8963" max="8963" width="14.85546875" style="1" customWidth="1"/>
    <col min="8964" max="8964" width="25.140625" style="1" customWidth="1"/>
    <col min="8965" max="9202" width="11.42578125" style="1"/>
    <col min="9203" max="9203" width="2.85546875" style="1" customWidth="1"/>
    <col min="9204" max="9205" width="12.85546875" style="1" customWidth="1"/>
    <col min="9206" max="9207" width="8.85546875" style="1" customWidth="1"/>
    <col min="9208" max="9208" width="17" style="1" customWidth="1"/>
    <col min="9209" max="9215" width="8.85546875" style="1" customWidth="1"/>
    <col min="9216" max="9216" width="15.140625" style="1" customWidth="1"/>
    <col min="9217" max="9217" width="12.140625" style="1" customWidth="1"/>
    <col min="9218" max="9218" width="16.85546875" style="1" customWidth="1"/>
    <col min="9219" max="9219" width="14.85546875" style="1" customWidth="1"/>
    <col min="9220" max="9220" width="25.140625" style="1" customWidth="1"/>
    <col min="9221" max="9458" width="11.42578125" style="1"/>
    <col min="9459" max="9459" width="2.85546875" style="1" customWidth="1"/>
    <col min="9460" max="9461" width="12.85546875" style="1" customWidth="1"/>
    <col min="9462" max="9463" width="8.85546875" style="1" customWidth="1"/>
    <col min="9464" max="9464" width="17" style="1" customWidth="1"/>
    <col min="9465" max="9471" width="8.85546875" style="1" customWidth="1"/>
    <col min="9472" max="9472" width="15.140625" style="1" customWidth="1"/>
    <col min="9473" max="9473" width="12.140625" style="1" customWidth="1"/>
    <col min="9474" max="9474" width="16.85546875" style="1" customWidth="1"/>
    <col min="9475" max="9475" width="14.85546875" style="1" customWidth="1"/>
    <col min="9476" max="9476" width="25.140625" style="1" customWidth="1"/>
    <col min="9477" max="9714" width="11.42578125" style="1"/>
    <col min="9715" max="9715" width="2.85546875" style="1" customWidth="1"/>
    <col min="9716" max="9717" width="12.85546875" style="1" customWidth="1"/>
    <col min="9718" max="9719" width="8.85546875" style="1" customWidth="1"/>
    <col min="9720" max="9720" width="17" style="1" customWidth="1"/>
    <col min="9721" max="9727" width="8.85546875" style="1" customWidth="1"/>
    <col min="9728" max="9728" width="15.140625" style="1" customWidth="1"/>
    <col min="9729" max="9729" width="12.140625" style="1" customWidth="1"/>
    <col min="9730" max="9730" width="16.85546875" style="1" customWidth="1"/>
    <col min="9731" max="9731" width="14.85546875" style="1" customWidth="1"/>
    <col min="9732" max="9732" width="25.140625" style="1" customWidth="1"/>
    <col min="9733" max="9970" width="11.42578125" style="1"/>
    <col min="9971" max="9971" width="2.85546875" style="1" customWidth="1"/>
    <col min="9972" max="9973" width="12.85546875" style="1" customWidth="1"/>
    <col min="9974" max="9975" width="8.85546875" style="1" customWidth="1"/>
    <col min="9976" max="9976" width="17" style="1" customWidth="1"/>
    <col min="9977" max="9983" width="8.85546875" style="1" customWidth="1"/>
    <col min="9984" max="9984" width="15.140625" style="1" customWidth="1"/>
    <col min="9985" max="9985" width="12.140625" style="1" customWidth="1"/>
    <col min="9986" max="9986" width="16.85546875" style="1" customWidth="1"/>
    <col min="9987" max="9987" width="14.85546875" style="1" customWidth="1"/>
    <col min="9988" max="9988" width="25.140625" style="1" customWidth="1"/>
    <col min="9989" max="10226" width="11.42578125" style="1"/>
    <col min="10227" max="10227" width="2.85546875" style="1" customWidth="1"/>
    <col min="10228" max="10229" width="12.85546875" style="1" customWidth="1"/>
    <col min="10230" max="10231" width="8.85546875" style="1" customWidth="1"/>
    <col min="10232" max="10232" width="17" style="1" customWidth="1"/>
    <col min="10233" max="10239" width="8.85546875" style="1" customWidth="1"/>
    <col min="10240" max="10240" width="15.140625" style="1" customWidth="1"/>
    <col min="10241" max="10241" width="12.140625" style="1" customWidth="1"/>
    <col min="10242" max="10242" width="16.85546875" style="1" customWidth="1"/>
    <col min="10243" max="10243" width="14.85546875" style="1" customWidth="1"/>
    <col min="10244" max="10244" width="25.140625" style="1" customWidth="1"/>
    <col min="10245" max="10482" width="11.42578125" style="1"/>
    <col min="10483" max="10483" width="2.85546875" style="1" customWidth="1"/>
    <col min="10484" max="10485" width="12.85546875" style="1" customWidth="1"/>
    <col min="10486" max="10487" width="8.85546875" style="1" customWidth="1"/>
    <col min="10488" max="10488" width="17" style="1" customWidth="1"/>
    <col min="10489" max="10495" width="8.85546875" style="1" customWidth="1"/>
    <col min="10496" max="10496" width="15.140625" style="1" customWidth="1"/>
    <col min="10497" max="10497" width="12.140625" style="1" customWidth="1"/>
    <col min="10498" max="10498" width="16.85546875" style="1" customWidth="1"/>
    <col min="10499" max="10499" width="14.85546875" style="1" customWidth="1"/>
    <col min="10500" max="10500" width="25.140625" style="1" customWidth="1"/>
    <col min="10501" max="10738" width="11.42578125" style="1"/>
    <col min="10739" max="10739" width="2.85546875" style="1" customWidth="1"/>
    <col min="10740" max="10741" width="12.85546875" style="1" customWidth="1"/>
    <col min="10742" max="10743" width="8.85546875" style="1" customWidth="1"/>
    <col min="10744" max="10744" width="17" style="1" customWidth="1"/>
    <col min="10745" max="10751" width="8.85546875" style="1" customWidth="1"/>
    <col min="10752" max="10752" width="15.140625" style="1" customWidth="1"/>
    <col min="10753" max="10753" width="12.140625" style="1" customWidth="1"/>
    <col min="10754" max="10754" width="16.85546875" style="1" customWidth="1"/>
    <col min="10755" max="10755" width="14.85546875" style="1" customWidth="1"/>
    <col min="10756" max="10756" width="25.140625" style="1" customWidth="1"/>
    <col min="10757" max="10994" width="11.42578125" style="1"/>
    <col min="10995" max="10995" width="2.85546875" style="1" customWidth="1"/>
    <col min="10996" max="10997" width="12.85546875" style="1" customWidth="1"/>
    <col min="10998" max="10999" width="8.85546875" style="1" customWidth="1"/>
    <col min="11000" max="11000" width="17" style="1" customWidth="1"/>
    <col min="11001" max="11007" width="8.85546875" style="1" customWidth="1"/>
    <col min="11008" max="11008" width="15.140625" style="1" customWidth="1"/>
    <col min="11009" max="11009" width="12.140625" style="1" customWidth="1"/>
    <col min="11010" max="11010" width="16.85546875" style="1" customWidth="1"/>
    <col min="11011" max="11011" width="14.85546875" style="1" customWidth="1"/>
    <col min="11012" max="11012" width="25.140625" style="1" customWidth="1"/>
    <col min="11013" max="11250" width="11.42578125" style="1"/>
    <col min="11251" max="11251" width="2.85546875" style="1" customWidth="1"/>
    <col min="11252" max="11253" width="12.85546875" style="1" customWidth="1"/>
    <col min="11254" max="11255" width="8.85546875" style="1" customWidth="1"/>
    <col min="11256" max="11256" width="17" style="1" customWidth="1"/>
    <col min="11257" max="11263" width="8.85546875" style="1" customWidth="1"/>
    <col min="11264" max="11264" width="15.140625" style="1" customWidth="1"/>
    <col min="11265" max="11265" width="12.140625" style="1" customWidth="1"/>
    <col min="11266" max="11266" width="16.85546875" style="1" customWidth="1"/>
    <col min="11267" max="11267" width="14.85546875" style="1" customWidth="1"/>
    <col min="11268" max="11268" width="25.140625" style="1" customWidth="1"/>
    <col min="11269" max="11506" width="11.42578125" style="1"/>
    <col min="11507" max="11507" width="2.85546875" style="1" customWidth="1"/>
    <col min="11508" max="11509" width="12.85546875" style="1" customWidth="1"/>
    <col min="11510" max="11511" width="8.85546875" style="1" customWidth="1"/>
    <col min="11512" max="11512" width="17" style="1" customWidth="1"/>
    <col min="11513" max="11519" width="8.85546875" style="1" customWidth="1"/>
    <col min="11520" max="11520" width="15.140625" style="1" customWidth="1"/>
    <col min="11521" max="11521" width="12.140625" style="1" customWidth="1"/>
    <col min="11522" max="11522" width="16.85546875" style="1" customWidth="1"/>
    <col min="11523" max="11523" width="14.85546875" style="1" customWidth="1"/>
    <col min="11524" max="11524" width="25.140625" style="1" customWidth="1"/>
    <col min="11525" max="11762" width="11.42578125" style="1"/>
    <col min="11763" max="11763" width="2.85546875" style="1" customWidth="1"/>
    <col min="11764" max="11765" width="12.85546875" style="1" customWidth="1"/>
    <col min="11766" max="11767" width="8.85546875" style="1" customWidth="1"/>
    <col min="11768" max="11768" width="17" style="1" customWidth="1"/>
    <col min="11769" max="11775" width="8.85546875" style="1" customWidth="1"/>
    <col min="11776" max="11776" width="15.140625" style="1" customWidth="1"/>
    <col min="11777" max="11777" width="12.140625" style="1" customWidth="1"/>
    <col min="11778" max="11778" width="16.85546875" style="1" customWidth="1"/>
    <col min="11779" max="11779" width="14.85546875" style="1" customWidth="1"/>
    <col min="11780" max="11780" width="25.140625" style="1" customWidth="1"/>
    <col min="11781" max="12018" width="11.42578125" style="1"/>
    <col min="12019" max="12019" width="2.85546875" style="1" customWidth="1"/>
    <col min="12020" max="12021" width="12.85546875" style="1" customWidth="1"/>
    <col min="12022" max="12023" width="8.85546875" style="1" customWidth="1"/>
    <col min="12024" max="12024" width="17" style="1" customWidth="1"/>
    <col min="12025" max="12031" width="8.85546875" style="1" customWidth="1"/>
    <col min="12032" max="12032" width="15.140625" style="1" customWidth="1"/>
    <col min="12033" max="12033" width="12.140625" style="1" customWidth="1"/>
    <col min="12034" max="12034" width="16.85546875" style="1" customWidth="1"/>
    <col min="12035" max="12035" width="14.85546875" style="1" customWidth="1"/>
    <col min="12036" max="12036" width="25.140625" style="1" customWidth="1"/>
    <col min="12037" max="12274" width="11.42578125" style="1"/>
    <col min="12275" max="12275" width="2.85546875" style="1" customWidth="1"/>
    <col min="12276" max="12277" width="12.85546875" style="1" customWidth="1"/>
    <col min="12278" max="12279" width="8.85546875" style="1" customWidth="1"/>
    <col min="12280" max="12280" width="17" style="1" customWidth="1"/>
    <col min="12281" max="12287" width="8.85546875" style="1" customWidth="1"/>
    <col min="12288" max="12288" width="15.140625" style="1" customWidth="1"/>
    <col min="12289" max="12289" width="12.140625" style="1" customWidth="1"/>
    <col min="12290" max="12290" width="16.85546875" style="1" customWidth="1"/>
    <col min="12291" max="12291" width="14.85546875" style="1" customWidth="1"/>
    <col min="12292" max="12292" width="25.140625" style="1" customWidth="1"/>
    <col min="12293" max="12530" width="11.42578125" style="1"/>
    <col min="12531" max="12531" width="2.85546875" style="1" customWidth="1"/>
    <col min="12532" max="12533" width="12.85546875" style="1" customWidth="1"/>
    <col min="12534" max="12535" width="8.85546875" style="1" customWidth="1"/>
    <col min="12536" max="12536" width="17" style="1" customWidth="1"/>
    <col min="12537" max="12543" width="8.85546875" style="1" customWidth="1"/>
    <col min="12544" max="12544" width="15.140625" style="1" customWidth="1"/>
    <col min="12545" max="12545" width="12.140625" style="1" customWidth="1"/>
    <col min="12546" max="12546" width="16.85546875" style="1" customWidth="1"/>
    <col min="12547" max="12547" width="14.85546875" style="1" customWidth="1"/>
    <col min="12548" max="12548" width="25.140625" style="1" customWidth="1"/>
    <col min="12549" max="12786" width="11.42578125" style="1"/>
    <col min="12787" max="12787" width="2.85546875" style="1" customWidth="1"/>
    <col min="12788" max="12789" width="12.85546875" style="1" customWidth="1"/>
    <col min="12790" max="12791" width="8.85546875" style="1" customWidth="1"/>
    <col min="12792" max="12792" width="17" style="1" customWidth="1"/>
    <col min="12793" max="12799" width="8.85546875" style="1" customWidth="1"/>
    <col min="12800" max="12800" width="15.140625" style="1" customWidth="1"/>
    <col min="12801" max="12801" width="12.140625" style="1" customWidth="1"/>
    <col min="12802" max="12802" width="16.85546875" style="1" customWidth="1"/>
    <col min="12803" max="12803" width="14.85546875" style="1" customWidth="1"/>
    <col min="12804" max="12804" width="25.140625" style="1" customWidth="1"/>
    <col min="12805" max="13042" width="11.42578125" style="1"/>
    <col min="13043" max="13043" width="2.85546875" style="1" customWidth="1"/>
    <col min="13044" max="13045" width="12.85546875" style="1" customWidth="1"/>
    <col min="13046" max="13047" width="8.85546875" style="1" customWidth="1"/>
    <col min="13048" max="13048" width="17" style="1" customWidth="1"/>
    <col min="13049" max="13055" width="8.85546875" style="1" customWidth="1"/>
    <col min="13056" max="13056" width="15.140625" style="1" customWidth="1"/>
    <col min="13057" max="13057" width="12.140625" style="1" customWidth="1"/>
    <col min="13058" max="13058" width="16.85546875" style="1" customWidth="1"/>
    <col min="13059" max="13059" width="14.85546875" style="1" customWidth="1"/>
    <col min="13060" max="13060" width="25.140625" style="1" customWidth="1"/>
    <col min="13061" max="13298" width="11.42578125" style="1"/>
    <col min="13299" max="13299" width="2.85546875" style="1" customWidth="1"/>
    <col min="13300" max="13301" width="12.85546875" style="1" customWidth="1"/>
    <col min="13302" max="13303" width="8.85546875" style="1" customWidth="1"/>
    <col min="13304" max="13304" width="17" style="1" customWidth="1"/>
    <col min="13305" max="13311" width="8.85546875" style="1" customWidth="1"/>
    <col min="13312" max="13312" width="15.140625" style="1" customWidth="1"/>
    <col min="13313" max="13313" width="12.140625" style="1" customWidth="1"/>
    <col min="13314" max="13314" width="16.85546875" style="1" customWidth="1"/>
    <col min="13315" max="13315" width="14.85546875" style="1" customWidth="1"/>
    <col min="13316" max="13316" width="25.140625" style="1" customWidth="1"/>
    <col min="13317" max="13554" width="11.42578125" style="1"/>
    <col min="13555" max="13555" width="2.85546875" style="1" customWidth="1"/>
    <col min="13556" max="13557" width="12.85546875" style="1" customWidth="1"/>
    <col min="13558" max="13559" width="8.85546875" style="1" customWidth="1"/>
    <col min="13560" max="13560" width="17" style="1" customWidth="1"/>
    <col min="13561" max="13567" width="8.85546875" style="1" customWidth="1"/>
    <col min="13568" max="13568" width="15.140625" style="1" customWidth="1"/>
    <col min="13569" max="13569" width="12.140625" style="1" customWidth="1"/>
    <col min="13570" max="13570" width="16.85546875" style="1" customWidth="1"/>
    <col min="13571" max="13571" width="14.85546875" style="1" customWidth="1"/>
    <col min="13572" max="13572" width="25.140625" style="1" customWidth="1"/>
    <col min="13573" max="13810" width="11.42578125" style="1"/>
    <col min="13811" max="13811" width="2.85546875" style="1" customWidth="1"/>
    <col min="13812" max="13813" width="12.85546875" style="1" customWidth="1"/>
    <col min="13814" max="13815" width="8.85546875" style="1" customWidth="1"/>
    <col min="13816" max="13816" width="17" style="1" customWidth="1"/>
    <col min="13817" max="13823" width="8.85546875" style="1" customWidth="1"/>
    <col min="13824" max="13824" width="15.140625" style="1" customWidth="1"/>
    <col min="13825" max="13825" width="12.140625" style="1" customWidth="1"/>
    <col min="13826" max="13826" width="16.85546875" style="1" customWidth="1"/>
    <col min="13827" max="13827" width="14.85546875" style="1" customWidth="1"/>
    <col min="13828" max="13828" width="25.140625" style="1" customWidth="1"/>
    <col min="13829" max="14066" width="11.42578125" style="1"/>
    <col min="14067" max="14067" width="2.85546875" style="1" customWidth="1"/>
    <col min="14068" max="14069" width="12.85546875" style="1" customWidth="1"/>
    <col min="14070" max="14071" width="8.85546875" style="1" customWidth="1"/>
    <col min="14072" max="14072" width="17" style="1" customWidth="1"/>
    <col min="14073" max="14079" width="8.85546875" style="1" customWidth="1"/>
    <col min="14080" max="14080" width="15.140625" style="1" customWidth="1"/>
    <col min="14081" max="14081" width="12.140625" style="1" customWidth="1"/>
    <col min="14082" max="14082" width="16.85546875" style="1" customWidth="1"/>
    <col min="14083" max="14083" width="14.85546875" style="1" customWidth="1"/>
    <col min="14084" max="14084" width="25.140625" style="1" customWidth="1"/>
    <col min="14085" max="14322" width="11.42578125" style="1"/>
    <col min="14323" max="14323" width="2.85546875" style="1" customWidth="1"/>
    <col min="14324" max="14325" width="12.85546875" style="1" customWidth="1"/>
    <col min="14326" max="14327" width="8.85546875" style="1" customWidth="1"/>
    <col min="14328" max="14328" width="17" style="1" customWidth="1"/>
    <col min="14329" max="14335" width="8.85546875" style="1" customWidth="1"/>
    <col min="14336" max="14336" width="15.140625" style="1" customWidth="1"/>
    <col min="14337" max="14337" width="12.140625" style="1" customWidth="1"/>
    <col min="14338" max="14338" width="16.85546875" style="1" customWidth="1"/>
    <col min="14339" max="14339" width="14.85546875" style="1" customWidth="1"/>
    <col min="14340" max="14340" width="25.140625" style="1" customWidth="1"/>
    <col min="14341" max="14578" width="11.42578125" style="1"/>
    <col min="14579" max="14579" width="2.85546875" style="1" customWidth="1"/>
    <col min="14580" max="14581" width="12.85546875" style="1" customWidth="1"/>
    <col min="14582" max="14583" width="8.85546875" style="1" customWidth="1"/>
    <col min="14584" max="14584" width="17" style="1" customWidth="1"/>
    <col min="14585" max="14591" width="8.85546875" style="1" customWidth="1"/>
    <col min="14592" max="14592" width="15.140625" style="1" customWidth="1"/>
    <col min="14593" max="14593" width="12.140625" style="1" customWidth="1"/>
    <col min="14594" max="14594" width="16.85546875" style="1" customWidth="1"/>
    <col min="14595" max="14595" width="14.85546875" style="1" customWidth="1"/>
    <col min="14596" max="14596" width="25.140625" style="1" customWidth="1"/>
    <col min="14597" max="14834" width="11.42578125" style="1"/>
    <col min="14835" max="14835" width="2.85546875" style="1" customWidth="1"/>
    <col min="14836" max="14837" width="12.85546875" style="1" customWidth="1"/>
    <col min="14838" max="14839" width="8.85546875" style="1" customWidth="1"/>
    <col min="14840" max="14840" width="17" style="1" customWidth="1"/>
    <col min="14841" max="14847" width="8.85546875" style="1" customWidth="1"/>
    <col min="14848" max="14848" width="15.140625" style="1" customWidth="1"/>
    <col min="14849" max="14849" width="12.140625" style="1" customWidth="1"/>
    <col min="14850" max="14850" width="16.85546875" style="1" customWidth="1"/>
    <col min="14851" max="14851" width="14.85546875" style="1" customWidth="1"/>
    <col min="14852" max="14852" width="25.140625" style="1" customWidth="1"/>
    <col min="14853" max="15090" width="11.42578125" style="1"/>
    <col min="15091" max="15091" width="2.85546875" style="1" customWidth="1"/>
    <col min="15092" max="15093" width="12.85546875" style="1" customWidth="1"/>
    <col min="15094" max="15095" width="8.85546875" style="1" customWidth="1"/>
    <col min="15096" max="15096" width="17" style="1" customWidth="1"/>
    <col min="15097" max="15103" width="8.85546875" style="1" customWidth="1"/>
    <col min="15104" max="15104" width="15.140625" style="1" customWidth="1"/>
    <col min="15105" max="15105" width="12.140625" style="1" customWidth="1"/>
    <col min="15106" max="15106" width="16.85546875" style="1" customWidth="1"/>
    <col min="15107" max="15107" width="14.85546875" style="1" customWidth="1"/>
    <col min="15108" max="15108" width="25.140625" style="1" customWidth="1"/>
    <col min="15109" max="15346" width="11.42578125" style="1"/>
    <col min="15347" max="15347" width="2.85546875" style="1" customWidth="1"/>
    <col min="15348" max="15349" width="12.85546875" style="1" customWidth="1"/>
    <col min="15350" max="15351" width="8.85546875" style="1" customWidth="1"/>
    <col min="15352" max="15352" width="17" style="1" customWidth="1"/>
    <col min="15353" max="15359" width="8.85546875" style="1" customWidth="1"/>
    <col min="15360" max="15360" width="15.140625" style="1" customWidth="1"/>
    <col min="15361" max="15361" width="12.140625" style="1" customWidth="1"/>
    <col min="15362" max="15362" width="16.85546875" style="1" customWidth="1"/>
    <col min="15363" max="15363" width="14.85546875" style="1" customWidth="1"/>
    <col min="15364" max="15364" width="25.140625" style="1" customWidth="1"/>
    <col min="15365" max="15602" width="11.42578125" style="1"/>
    <col min="15603" max="15603" width="2.85546875" style="1" customWidth="1"/>
    <col min="15604" max="15605" width="12.85546875" style="1" customWidth="1"/>
    <col min="15606" max="15607" width="8.85546875" style="1" customWidth="1"/>
    <col min="15608" max="15608" width="17" style="1" customWidth="1"/>
    <col min="15609" max="15615" width="8.85546875" style="1" customWidth="1"/>
    <col min="15616" max="15616" width="15.140625" style="1" customWidth="1"/>
    <col min="15617" max="15617" width="12.140625" style="1" customWidth="1"/>
    <col min="15618" max="15618" width="16.85546875" style="1" customWidth="1"/>
    <col min="15619" max="15619" width="14.85546875" style="1" customWidth="1"/>
    <col min="15620" max="15620" width="25.140625" style="1" customWidth="1"/>
    <col min="15621" max="15858" width="11.42578125" style="1"/>
    <col min="15859" max="15859" width="2.85546875" style="1" customWidth="1"/>
    <col min="15860" max="15861" width="12.85546875" style="1" customWidth="1"/>
    <col min="15862" max="15863" width="8.85546875" style="1" customWidth="1"/>
    <col min="15864" max="15864" width="17" style="1" customWidth="1"/>
    <col min="15865" max="15871" width="8.85546875" style="1" customWidth="1"/>
    <col min="15872" max="15872" width="15.140625" style="1" customWidth="1"/>
    <col min="15873" max="15873" width="12.140625" style="1" customWidth="1"/>
    <col min="15874" max="15874" width="16.85546875" style="1" customWidth="1"/>
    <col min="15875" max="15875" width="14.85546875" style="1" customWidth="1"/>
    <col min="15876" max="15876" width="25.140625" style="1" customWidth="1"/>
    <col min="15877" max="16114" width="11.42578125" style="1"/>
    <col min="16115" max="16115" width="2.85546875" style="1" customWidth="1"/>
    <col min="16116" max="16117" width="12.85546875" style="1" customWidth="1"/>
    <col min="16118" max="16119" width="8.85546875" style="1" customWidth="1"/>
    <col min="16120" max="16120" width="17" style="1" customWidth="1"/>
    <col min="16121" max="16127" width="8.85546875" style="1" customWidth="1"/>
    <col min="16128" max="16128" width="15.140625" style="1" customWidth="1"/>
    <col min="16129" max="16129" width="12.140625" style="1" customWidth="1"/>
    <col min="16130" max="16130" width="16.85546875" style="1" customWidth="1"/>
    <col min="16131" max="16131" width="14.85546875" style="1" customWidth="1"/>
    <col min="16132" max="16132" width="25.140625" style="1" customWidth="1"/>
    <col min="16133" max="16371" width="11.42578125" style="1"/>
    <col min="16372" max="16384" width="11.42578125" style="1" customWidth="1"/>
  </cols>
  <sheetData>
    <row r="1" spans="1:8" s="24" customFormat="1" ht="16.5" thickTop="1" x14ac:dyDescent="0.25">
      <c r="A1" s="23"/>
      <c r="B1" s="86" t="s">
        <v>489</v>
      </c>
      <c r="C1" s="87"/>
      <c r="D1" s="87"/>
      <c r="E1" s="87"/>
      <c r="F1" s="87"/>
      <c r="G1" s="87"/>
      <c r="H1" s="88"/>
    </row>
    <row r="2" spans="1:8" s="24" customFormat="1" ht="15" x14ac:dyDescent="0.25">
      <c r="B2" s="25"/>
      <c r="C2" s="26"/>
      <c r="D2" s="27"/>
      <c r="E2" s="27"/>
      <c r="F2" s="28"/>
      <c r="G2" s="28"/>
      <c r="H2" s="29"/>
    </row>
    <row r="3" spans="1:8" s="24" customFormat="1" ht="27" customHeight="1" x14ac:dyDescent="0.25">
      <c r="B3" s="30"/>
      <c r="C3" s="26"/>
      <c r="D3" s="27"/>
      <c r="E3" s="27"/>
      <c r="F3" s="26"/>
      <c r="G3" s="26"/>
      <c r="H3" s="29"/>
    </row>
    <row r="4" spans="1:8" s="24" customFormat="1" ht="15.75" x14ac:dyDescent="0.25">
      <c r="B4" s="30"/>
      <c r="C4" s="26"/>
      <c r="D4" s="27"/>
      <c r="E4" s="27"/>
      <c r="F4" s="26"/>
      <c r="G4" s="26"/>
      <c r="H4" s="29"/>
    </row>
    <row r="5" spans="1:8" s="24" customFormat="1" ht="9" customHeight="1" x14ac:dyDescent="0.25">
      <c r="B5" s="30"/>
      <c r="C5" s="26"/>
      <c r="D5" s="31"/>
      <c r="E5" s="31"/>
      <c r="F5" s="31"/>
      <c r="G5" s="31"/>
      <c r="H5" s="32"/>
    </row>
    <row r="6" spans="1:8" s="24" customFormat="1" ht="23.25" x14ac:dyDescent="0.25">
      <c r="B6" s="69"/>
      <c r="C6" s="70"/>
      <c r="E6" s="70"/>
      <c r="F6" s="70"/>
      <c r="G6" s="98"/>
      <c r="H6" s="99"/>
    </row>
    <row r="7" spans="1:8" s="24" customFormat="1" ht="24" thickBot="1" x14ac:dyDescent="0.3">
      <c r="B7" s="100"/>
      <c r="C7" s="101"/>
      <c r="D7" s="101"/>
      <c r="E7" s="101"/>
      <c r="F7" s="101"/>
      <c r="G7" s="101"/>
      <c r="H7" s="102"/>
    </row>
    <row r="8" spans="1:8" s="24" customFormat="1" ht="26.45" customHeight="1" x14ac:dyDescent="0.25">
      <c r="B8" s="79" t="s">
        <v>6</v>
      </c>
      <c r="C8" s="89" t="s">
        <v>98</v>
      </c>
      <c r="D8" s="89"/>
      <c r="E8" s="89"/>
      <c r="F8" s="89"/>
      <c r="G8" s="90"/>
      <c r="H8" s="91"/>
    </row>
    <row r="9" spans="1:8" s="24" customFormat="1" ht="27" customHeight="1" x14ac:dyDescent="0.25">
      <c r="B9" s="80" t="s">
        <v>7</v>
      </c>
      <c r="C9" s="92" t="s">
        <v>476</v>
      </c>
      <c r="D9" s="93"/>
      <c r="E9" s="93"/>
      <c r="F9" s="93"/>
      <c r="G9" s="93"/>
      <c r="H9" s="94"/>
    </row>
    <row r="10" spans="1:8" s="24" customFormat="1" ht="27.95" customHeight="1" x14ac:dyDescent="0.25">
      <c r="B10" s="80" t="s">
        <v>8</v>
      </c>
      <c r="C10" s="92" t="s">
        <v>99</v>
      </c>
      <c r="D10" s="93"/>
      <c r="E10" s="93"/>
      <c r="F10" s="93"/>
      <c r="G10" s="93"/>
      <c r="H10" s="94"/>
    </row>
    <row r="11" spans="1:8" s="24" customFormat="1" ht="22.9" customHeight="1" thickBot="1" x14ac:dyDescent="0.3">
      <c r="B11" s="81" t="s">
        <v>9</v>
      </c>
      <c r="C11" s="95" t="s">
        <v>94</v>
      </c>
      <c r="D11" s="96"/>
      <c r="E11" s="96"/>
      <c r="F11" s="96"/>
      <c r="G11" s="96"/>
      <c r="H11" s="97"/>
    </row>
    <row r="12" spans="1:8" ht="7.9" customHeight="1" x14ac:dyDescent="0.2">
      <c r="B12" s="2"/>
      <c r="C12" s="3"/>
      <c r="D12" s="4"/>
      <c r="E12" s="14"/>
      <c r="F12" s="17"/>
      <c r="G12" s="17"/>
      <c r="H12" s="17"/>
    </row>
    <row r="13" spans="1:8" ht="15.75" x14ac:dyDescent="0.2">
      <c r="B13" s="2"/>
      <c r="C13" s="5" t="s">
        <v>0</v>
      </c>
      <c r="D13" s="4"/>
      <c r="E13" s="14"/>
      <c r="F13" s="17"/>
      <c r="G13" s="17"/>
      <c r="H13" s="17"/>
    </row>
    <row r="14" spans="1:8" ht="9.6" customHeight="1" x14ac:dyDescent="0.2">
      <c r="B14" s="2"/>
      <c r="C14" s="5"/>
      <c r="D14" s="4"/>
      <c r="E14" s="14"/>
      <c r="F14" s="17"/>
      <c r="G14" s="17"/>
      <c r="H14" s="17"/>
    </row>
    <row r="15" spans="1:8" ht="15.75" customHeight="1" x14ac:dyDescent="0.2">
      <c r="B15" s="2"/>
      <c r="C15" s="82" t="s">
        <v>100</v>
      </c>
      <c r="D15" s="83"/>
      <c r="E15" s="83"/>
      <c r="F15" s="83"/>
      <c r="G15" s="83"/>
      <c r="H15" s="20"/>
    </row>
    <row r="16" spans="1:8" ht="15.75" customHeight="1" x14ac:dyDescent="0.2">
      <c r="B16" s="2"/>
      <c r="C16" s="84" t="s">
        <v>101</v>
      </c>
      <c r="D16" s="85"/>
      <c r="E16" s="85"/>
      <c r="F16" s="85"/>
      <c r="G16" s="85"/>
      <c r="H16" s="20"/>
    </row>
    <row r="17" spans="2:8" ht="15.75" x14ac:dyDescent="0.2">
      <c r="B17" s="2"/>
      <c r="C17" s="46" t="s">
        <v>88</v>
      </c>
      <c r="D17" s="47"/>
      <c r="E17" s="48"/>
      <c r="F17" s="48"/>
      <c r="G17" s="48"/>
      <c r="H17" s="38">
        <f>H117</f>
        <v>1849.12</v>
      </c>
    </row>
    <row r="18" spans="2:8" s="9" customFormat="1" ht="15.75" customHeight="1" x14ac:dyDescent="0.25">
      <c r="B18" s="2"/>
      <c r="C18" s="46" t="s">
        <v>89</v>
      </c>
      <c r="D18" s="47"/>
      <c r="E18" s="48"/>
      <c r="F18" s="48"/>
      <c r="G18" s="48"/>
      <c r="H18" s="38">
        <f>H136</f>
        <v>14391.299999999997</v>
      </c>
    </row>
    <row r="19" spans="2:8" s="9" customFormat="1" ht="15.75" customHeight="1" x14ac:dyDescent="0.25">
      <c r="B19" s="2"/>
      <c r="C19" s="46" t="s">
        <v>90</v>
      </c>
      <c r="D19" s="47"/>
      <c r="E19" s="48"/>
      <c r="F19" s="48"/>
      <c r="G19" s="48"/>
      <c r="H19" s="38">
        <f>H147</f>
        <v>13178.8</v>
      </c>
    </row>
    <row r="20" spans="2:8" s="9" customFormat="1" ht="15.75" customHeight="1" x14ac:dyDescent="0.25">
      <c r="B20" s="2"/>
      <c r="C20" s="46" t="s">
        <v>91</v>
      </c>
      <c r="D20" s="47"/>
      <c r="E20" s="48"/>
      <c r="F20" s="48"/>
      <c r="G20" s="48"/>
      <c r="H20" s="38">
        <f>H162</f>
        <v>2519.7900000000004</v>
      </c>
    </row>
    <row r="21" spans="2:8" s="9" customFormat="1" ht="15.75" customHeight="1" x14ac:dyDescent="0.25">
      <c r="B21" s="2"/>
      <c r="C21" s="46" t="s">
        <v>92</v>
      </c>
      <c r="D21" s="47"/>
      <c r="E21" s="48"/>
      <c r="F21" s="48"/>
      <c r="G21" s="48"/>
      <c r="H21" s="38">
        <f>H170</f>
        <v>70.180000000000007</v>
      </c>
    </row>
    <row r="22" spans="2:8" s="9" customFormat="1" ht="15.75" customHeight="1" x14ac:dyDescent="0.25">
      <c r="B22" s="2"/>
      <c r="C22" s="46" t="s">
        <v>93</v>
      </c>
      <c r="D22" s="47"/>
      <c r="E22" s="48"/>
      <c r="F22" s="48"/>
      <c r="G22" s="48"/>
      <c r="H22" s="38">
        <f>H191</f>
        <v>142</v>
      </c>
    </row>
    <row r="23" spans="2:8" s="9" customFormat="1" ht="15.75" customHeight="1" x14ac:dyDescent="0.25">
      <c r="B23" s="2"/>
      <c r="C23" s="8"/>
      <c r="D23" s="49"/>
      <c r="E23" s="4"/>
      <c r="F23" s="39"/>
      <c r="G23" s="39" t="s">
        <v>18</v>
      </c>
      <c r="H23" s="40">
        <f>SUBTOTAL(9,H17:H22)</f>
        <v>32151.19</v>
      </c>
    </row>
    <row r="24" spans="2:8" ht="15.75" x14ac:dyDescent="0.2">
      <c r="B24" s="2"/>
      <c r="H24" s="21"/>
    </row>
    <row r="25" spans="2:8" ht="15.75" x14ac:dyDescent="0.2">
      <c r="B25" s="2"/>
      <c r="C25" s="84" t="s">
        <v>266</v>
      </c>
      <c r="D25" s="85"/>
      <c r="E25" s="85"/>
      <c r="F25" s="85"/>
      <c r="G25" s="85"/>
      <c r="H25" s="20"/>
    </row>
    <row r="26" spans="2:8" ht="15.75" x14ac:dyDescent="0.2">
      <c r="B26" s="2"/>
      <c r="C26" s="46" t="s">
        <v>199</v>
      </c>
      <c r="D26" s="47"/>
      <c r="E26" s="48"/>
      <c r="F26" s="48"/>
      <c r="G26" s="48"/>
      <c r="H26" s="38">
        <f>H202</f>
        <v>352.47</v>
      </c>
    </row>
    <row r="27" spans="2:8" ht="15.75" x14ac:dyDescent="0.2">
      <c r="B27" s="2"/>
      <c r="C27" s="46" t="s">
        <v>200</v>
      </c>
      <c r="D27" s="47"/>
      <c r="E27" s="48"/>
      <c r="F27" s="48"/>
      <c r="G27" s="48"/>
      <c r="H27" s="38">
        <f>H206</f>
        <v>18.170000000000002</v>
      </c>
    </row>
    <row r="28" spans="2:8" ht="15.75" x14ac:dyDescent="0.2">
      <c r="B28" s="2"/>
      <c r="C28" s="46" t="s">
        <v>201</v>
      </c>
      <c r="D28" s="47"/>
      <c r="E28" s="48"/>
      <c r="F28" s="48"/>
      <c r="G28" s="48"/>
      <c r="H28" s="38">
        <f>H224</f>
        <v>74</v>
      </c>
    </row>
    <row r="29" spans="2:8" s="9" customFormat="1" ht="15.75" customHeight="1" x14ac:dyDescent="0.25">
      <c r="B29" s="2"/>
      <c r="C29" s="46" t="s">
        <v>198</v>
      </c>
      <c r="D29" s="47"/>
      <c r="E29" s="48"/>
      <c r="F29" s="48"/>
      <c r="G29" s="48"/>
      <c r="H29" s="38">
        <f>H230</f>
        <v>84</v>
      </c>
    </row>
    <row r="30" spans="2:8" s="9" customFormat="1" ht="15.75" customHeight="1" x14ac:dyDescent="0.25">
      <c r="B30" s="2"/>
      <c r="C30" s="46" t="s">
        <v>202</v>
      </c>
      <c r="D30" s="47"/>
      <c r="E30" s="48"/>
      <c r="F30" s="48"/>
      <c r="G30" s="48"/>
      <c r="H30" s="38">
        <f>H243</f>
        <v>81.8</v>
      </c>
    </row>
    <row r="31" spans="2:8" ht="15.75" x14ac:dyDescent="0.2">
      <c r="B31" s="2"/>
      <c r="C31" s="8"/>
      <c r="D31" s="49"/>
      <c r="E31" s="4"/>
      <c r="F31" s="39"/>
      <c r="G31" s="39" t="s">
        <v>52</v>
      </c>
      <c r="H31" s="40">
        <f>SUBTOTAL(9,H26:H30)</f>
        <v>610.44000000000005</v>
      </c>
    </row>
    <row r="32" spans="2:8" ht="15.75" x14ac:dyDescent="0.2">
      <c r="B32" s="2"/>
      <c r="H32" s="21"/>
    </row>
    <row r="33" spans="2:8" ht="15.75" x14ac:dyDescent="0.2">
      <c r="B33" s="2"/>
      <c r="C33" s="84" t="s">
        <v>268</v>
      </c>
      <c r="D33" s="85"/>
      <c r="E33" s="85"/>
      <c r="F33" s="85"/>
      <c r="G33" s="85"/>
      <c r="H33" s="20"/>
    </row>
    <row r="34" spans="2:8" ht="15.75" x14ac:dyDescent="0.2">
      <c r="B34" s="2"/>
      <c r="C34" s="46" t="s">
        <v>270</v>
      </c>
      <c r="D34" s="47"/>
      <c r="E34" s="48"/>
      <c r="F34" s="48"/>
      <c r="G34" s="48"/>
      <c r="H34" s="38">
        <f>H255</f>
        <v>298.76</v>
      </c>
    </row>
    <row r="35" spans="2:8" ht="15.75" x14ac:dyDescent="0.2">
      <c r="B35" s="2"/>
      <c r="C35" s="8"/>
      <c r="D35" s="49"/>
      <c r="E35" s="4"/>
      <c r="F35" s="39"/>
      <c r="G35" s="39" t="s">
        <v>53</v>
      </c>
      <c r="H35" s="40">
        <f>SUBTOTAL(9,H34:H34)</f>
        <v>298.76</v>
      </c>
    </row>
    <row r="36" spans="2:8" ht="15.75" x14ac:dyDescent="0.2">
      <c r="B36" s="2"/>
      <c r="H36" s="21"/>
    </row>
    <row r="37" spans="2:8" ht="15.75" customHeight="1" x14ac:dyDescent="0.2">
      <c r="B37" s="2"/>
      <c r="C37" s="84" t="s">
        <v>281</v>
      </c>
      <c r="D37" s="85"/>
      <c r="E37" s="85"/>
      <c r="F37" s="85"/>
      <c r="G37" s="85"/>
      <c r="H37" s="20"/>
    </row>
    <row r="38" spans="2:8" s="9" customFormat="1" ht="15.75" customHeight="1" x14ac:dyDescent="0.25">
      <c r="B38" s="2"/>
      <c r="C38" s="46" t="s">
        <v>270</v>
      </c>
      <c r="D38" s="47"/>
      <c r="E38" s="48"/>
      <c r="F38" s="48"/>
      <c r="G38" s="48"/>
      <c r="H38" s="38">
        <f>H270</f>
        <v>4534.07</v>
      </c>
    </row>
    <row r="39" spans="2:8" s="9" customFormat="1" ht="15.75" customHeight="1" x14ac:dyDescent="0.25">
      <c r="B39" s="2"/>
      <c r="C39" s="46" t="s">
        <v>278</v>
      </c>
      <c r="D39" s="47"/>
      <c r="E39" s="48"/>
      <c r="F39" s="48"/>
      <c r="G39" s="48"/>
      <c r="H39" s="38">
        <f>H282</f>
        <v>1258.79</v>
      </c>
    </row>
    <row r="40" spans="2:8" s="9" customFormat="1" ht="15.75" customHeight="1" x14ac:dyDescent="0.25">
      <c r="B40" s="2"/>
      <c r="C40" s="46" t="s">
        <v>279</v>
      </c>
      <c r="D40" s="47"/>
      <c r="E40" s="48"/>
      <c r="F40" s="48"/>
      <c r="G40" s="48"/>
      <c r="H40" s="38">
        <f>H288</f>
        <v>22.06</v>
      </c>
    </row>
    <row r="41" spans="2:8" s="9" customFormat="1" ht="15.75" customHeight="1" x14ac:dyDescent="0.25">
      <c r="B41" s="2"/>
      <c r="C41" s="46" t="s">
        <v>280</v>
      </c>
      <c r="D41" s="47"/>
      <c r="E41" s="48"/>
      <c r="F41" s="48"/>
      <c r="G41" s="48"/>
      <c r="H41" s="38">
        <f>H307</f>
        <v>45</v>
      </c>
    </row>
    <row r="42" spans="2:8" s="9" customFormat="1" ht="15.75" customHeight="1" x14ac:dyDescent="0.25">
      <c r="B42" s="2"/>
      <c r="C42" s="8"/>
      <c r="D42" s="49"/>
      <c r="E42" s="4"/>
      <c r="F42" s="39"/>
      <c r="G42" s="39" t="s">
        <v>71</v>
      </c>
      <c r="H42" s="40">
        <f>SUBTOTAL(9,H38:H41)</f>
        <v>5859.92</v>
      </c>
    </row>
    <row r="43" spans="2:8" ht="15.75" x14ac:dyDescent="0.2">
      <c r="B43" s="2"/>
      <c r="H43" s="21"/>
    </row>
    <row r="44" spans="2:8" ht="15.75" x14ac:dyDescent="0.2">
      <c r="B44" s="2"/>
      <c r="C44" s="82" t="s">
        <v>291</v>
      </c>
      <c r="D44" s="83"/>
      <c r="E44" s="83"/>
      <c r="F44" s="83"/>
      <c r="G44" s="83"/>
      <c r="H44" s="20"/>
    </row>
    <row r="45" spans="2:8" ht="15.75" x14ac:dyDescent="0.2">
      <c r="B45" s="2"/>
      <c r="C45" s="84" t="s">
        <v>292</v>
      </c>
      <c r="D45" s="85"/>
      <c r="E45" s="85"/>
      <c r="F45" s="85"/>
      <c r="G45" s="85"/>
      <c r="H45" s="20"/>
    </row>
    <row r="46" spans="2:8" ht="15.75" x14ac:dyDescent="0.2">
      <c r="B46" s="2"/>
      <c r="C46" s="46" t="s">
        <v>88</v>
      </c>
      <c r="D46" s="47"/>
      <c r="E46" s="48"/>
      <c r="F46" s="48"/>
      <c r="G46" s="48"/>
      <c r="H46" s="38">
        <f>H316</f>
        <v>80</v>
      </c>
    </row>
    <row r="47" spans="2:8" ht="15.75" x14ac:dyDescent="0.2">
      <c r="B47" s="2"/>
      <c r="C47" s="46" t="s">
        <v>89</v>
      </c>
      <c r="D47" s="47"/>
      <c r="E47" s="48"/>
      <c r="F47" s="48"/>
      <c r="G47" s="48"/>
      <c r="H47" s="38">
        <f>H325</f>
        <v>138.37</v>
      </c>
    </row>
    <row r="48" spans="2:8" ht="15.75" x14ac:dyDescent="0.2">
      <c r="B48" s="2"/>
      <c r="C48" s="46" t="s">
        <v>95</v>
      </c>
      <c r="D48" s="47"/>
      <c r="E48" s="48"/>
      <c r="F48" s="48"/>
      <c r="G48" s="48"/>
      <c r="H48" s="38">
        <f>H337</f>
        <v>138.70000000000002</v>
      </c>
    </row>
    <row r="49" spans="2:8" ht="15.75" x14ac:dyDescent="0.2">
      <c r="B49" s="2"/>
      <c r="C49" s="46" t="s">
        <v>96</v>
      </c>
      <c r="D49" s="47"/>
      <c r="E49" s="48"/>
      <c r="F49" s="48"/>
      <c r="G49" s="48"/>
      <c r="H49" s="38">
        <f>H340</f>
        <v>1.17</v>
      </c>
    </row>
    <row r="50" spans="2:8" ht="15.75" x14ac:dyDescent="0.2">
      <c r="B50" s="2"/>
      <c r="C50" s="46" t="s">
        <v>97</v>
      </c>
      <c r="D50" s="47"/>
      <c r="E50" s="48"/>
      <c r="F50" s="48"/>
      <c r="G50" s="48"/>
      <c r="H50" s="38">
        <f>H358</f>
        <v>325</v>
      </c>
    </row>
    <row r="51" spans="2:8" ht="15.75" x14ac:dyDescent="0.2">
      <c r="B51" s="2"/>
      <c r="C51" s="8"/>
      <c r="D51" s="49"/>
      <c r="E51" s="4"/>
      <c r="F51" s="39"/>
      <c r="G51" s="39" t="s">
        <v>18</v>
      </c>
      <c r="H51" s="40">
        <f>SUBTOTAL(9,H46:H50)</f>
        <v>683.24</v>
      </c>
    </row>
    <row r="52" spans="2:8" ht="15.75" x14ac:dyDescent="0.2">
      <c r="B52" s="2"/>
      <c r="H52" s="21"/>
    </row>
    <row r="53" spans="2:8" ht="15.75" customHeight="1" x14ac:dyDescent="0.2">
      <c r="B53" s="2"/>
      <c r="C53" s="84" t="s">
        <v>329</v>
      </c>
      <c r="D53" s="85"/>
      <c r="E53" s="85"/>
      <c r="F53" s="85"/>
      <c r="G53" s="85"/>
      <c r="H53" s="20"/>
    </row>
    <row r="54" spans="2:8" ht="15.75" x14ac:dyDescent="0.2">
      <c r="B54" s="2"/>
      <c r="C54" s="46" t="s">
        <v>88</v>
      </c>
      <c r="D54" s="47"/>
      <c r="E54" s="48"/>
      <c r="F54" s="48"/>
      <c r="G54" s="48"/>
      <c r="H54" s="38">
        <f>H365</f>
        <v>90</v>
      </c>
    </row>
    <row r="55" spans="2:8" s="9" customFormat="1" ht="15.75" customHeight="1" x14ac:dyDescent="0.25">
      <c r="B55" s="2"/>
      <c r="C55" s="46" t="s">
        <v>89</v>
      </c>
      <c r="D55" s="47"/>
      <c r="E55" s="48"/>
      <c r="F55" s="48"/>
      <c r="G55" s="48"/>
      <c r="H55" s="38">
        <f>H379</f>
        <v>306.94</v>
      </c>
    </row>
    <row r="56" spans="2:8" s="9" customFormat="1" ht="15.75" customHeight="1" x14ac:dyDescent="0.25">
      <c r="B56" s="2"/>
      <c r="C56" s="46" t="s">
        <v>90</v>
      </c>
      <c r="D56" s="47"/>
      <c r="E56" s="48"/>
      <c r="F56" s="48"/>
      <c r="G56" s="48"/>
      <c r="H56" s="38">
        <f>H384</f>
        <v>80.489999999999995</v>
      </c>
    </row>
    <row r="57" spans="2:8" s="9" customFormat="1" ht="15.75" customHeight="1" x14ac:dyDescent="0.25">
      <c r="B57" s="2"/>
      <c r="C57" s="46" t="s">
        <v>91</v>
      </c>
      <c r="D57" s="47"/>
      <c r="E57" s="48"/>
      <c r="F57" s="48"/>
      <c r="G57" s="48"/>
      <c r="H57" s="38">
        <f>H392</f>
        <v>116.67999999999999</v>
      </c>
    </row>
    <row r="58" spans="2:8" s="9" customFormat="1" ht="15.75" customHeight="1" x14ac:dyDescent="0.25">
      <c r="B58" s="2"/>
      <c r="C58" s="46" t="s">
        <v>92</v>
      </c>
      <c r="D58" s="47"/>
      <c r="E58" s="48"/>
      <c r="F58" s="48"/>
      <c r="G58" s="48"/>
      <c r="H58" s="38">
        <f>H397</f>
        <v>4</v>
      </c>
    </row>
    <row r="59" spans="2:8" s="9" customFormat="1" ht="15.75" customHeight="1" x14ac:dyDescent="0.25">
      <c r="B59" s="2"/>
      <c r="C59" s="8"/>
      <c r="D59" s="49"/>
      <c r="E59" s="4"/>
      <c r="F59" s="39"/>
      <c r="G59" s="39" t="s">
        <v>52</v>
      </c>
      <c r="H59" s="40">
        <f>SUBTOTAL(9,H54:H58)</f>
        <v>598.11</v>
      </c>
    </row>
    <row r="60" spans="2:8" ht="15.75" x14ac:dyDescent="0.2">
      <c r="B60" s="2"/>
      <c r="H60" s="21"/>
    </row>
    <row r="61" spans="2:8" ht="15.75" x14ac:dyDescent="0.2">
      <c r="B61" s="2"/>
      <c r="C61" s="84" t="s">
        <v>348</v>
      </c>
      <c r="D61" s="85"/>
      <c r="E61" s="85"/>
      <c r="F61" s="85"/>
      <c r="G61" s="85"/>
      <c r="H61" s="20"/>
    </row>
    <row r="62" spans="2:8" ht="15.75" x14ac:dyDescent="0.2">
      <c r="B62" s="2"/>
      <c r="C62" s="46" t="s">
        <v>88</v>
      </c>
      <c r="D62" s="47"/>
      <c r="E62" s="48"/>
      <c r="F62" s="48"/>
      <c r="G62" s="48"/>
      <c r="H62" s="38">
        <f>H405</f>
        <v>476</v>
      </c>
    </row>
    <row r="63" spans="2:8" ht="15.75" x14ac:dyDescent="0.2">
      <c r="B63" s="2"/>
      <c r="C63" s="46" t="s">
        <v>89</v>
      </c>
      <c r="D63" s="47"/>
      <c r="E63" s="48"/>
      <c r="F63" s="48"/>
      <c r="G63" s="48"/>
      <c r="H63" s="38">
        <f>H420</f>
        <v>349.53</v>
      </c>
    </row>
    <row r="64" spans="2:8" ht="15.75" x14ac:dyDescent="0.2">
      <c r="B64" s="2"/>
      <c r="C64" s="46" t="s">
        <v>95</v>
      </c>
      <c r="D64" s="47"/>
      <c r="E64" s="48"/>
      <c r="F64" s="48"/>
      <c r="G64" s="48"/>
      <c r="H64" s="38">
        <f>H428</f>
        <v>317.03999999999996</v>
      </c>
    </row>
    <row r="65" spans="2:8" ht="15.75" x14ac:dyDescent="0.2">
      <c r="B65" s="2"/>
      <c r="C65" s="46" t="s">
        <v>96</v>
      </c>
      <c r="D65" s="47"/>
      <c r="E65" s="48"/>
      <c r="F65" s="48"/>
      <c r="G65" s="48"/>
      <c r="H65" s="38">
        <f>H432</f>
        <v>18.850000000000001</v>
      </c>
    </row>
    <row r="66" spans="2:8" ht="15.75" x14ac:dyDescent="0.2">
      <c r="B66" s="2"/>
      <c r="C66" s="8"/>
      <c r="D66" s="49"/>
      <c r="E66" s="4"/>
      <c r="F66" s="39"/>
      <c r="G66" s="39" t="s">
        <v>53</v>
      </c>
      <c r="H66" s="40">
        <f>SUBTOTAL(9,H62:H65)</f>
        <v>1161.4199999999998</v>
      </c>
    </row>
    <row r="67" spans="2:8" ht="15.75" x14ac:dyDescent="0.2">
      <c r="B67" s="2"/>
      <c r="H67" s="21"/>
    </row>
    <row r="68" spans="2:8" ht="15.75" x14ac:dyDescent="0.2">
      <c r="B68" s="2"/>
      <c r="C68" s="84" t="s">
        <v>355</v>
      </c>
      <c r="D68" s="85"/>
      <c r="E68" s="85"/>
      <c r="F68" s="85"/>
      <c r="G68" s="85"/>
      <c r="H68" s="20"/>
    </row>
    <row r="69" spans="2:8" ht="15.75" x14ac:dyDescent="0.2">
      <c r="B69" s="2"/>
      <c r="C69" s="46" t="s">
        <v>88</v>
      </c>
      <c r="D69" s="47"/>
      <c r="E69" s="48"/>
      <c r="F69" s="48"/>
      <c r="G69" s="48"/>
      <c r="H69" s="38">
        <f>H440</f>
        <v>5407.3600000000006</v>
      </c>
    </row>
    <row r="70" spans="2:8" ht="15.75" x14ac:dyDescent="0.2">
      <c r="B70" s="2"/>
      <c r="C70" s="46" t="s">
        <v>89</v>
      </c>
      <c r="D70" s="47"/>
      <c r="E70" s="48"/>
      <c r="F70" s="48"/>
      <c r="G70" s="48"/>
      <c r="H70" s="38">
        <f>H453</f>
        <v>8146.32</v>
      </c>
    </row>
    <row r="71" spans="2:8" ht="15.75" x14ac:dyDescent="0.2">
      <c r="B71" s="2"/>
      <c r="C71" s="46" t="s">
        <v>95</v>
      </c>
      <c r="D71" s="47"/>
      <c r="E71" s="48"/>
      <c r="F71" s="48"/>
      <c r="G71" s="48"/>
      <c r="H71" s="38">
        <f>H463</f>
        <v>2064.3199999999997</v>
      </c>
    </row>
    <row r="72" spans="2:8" ht="15.75" x14ac:dyDescent="0.2">
      <c r="B72" s="2"/>
      <c r="C72" s="46" t="s">
        <v>96</v>
      </c>
      <c r="D72" s="47"/>
      <c r="E72" s="48"/>
      <c r="F72" s="48"/>
      <c r="G72" s="48"/>
      <c r="H72" s="38">
        <f>H469</f>
        <v>120.41</v>
      </c>
    </row>
    <row r="73" spans="2:8" ht="15.75" x14ac:dyDescent="0.2">
      <c r="B73" s="2"/>
      <c r="C73" s="8"/>
      <c r="D73" s="49"/>
      <c r="E73" s="4"/>
      <c r="F73" s="39"/>
      <c r="G73" s="39" t="s">
        <v>71</v>
      </c>
      <c r="H73" s="40">
        <f>SUBTOTAL(9,H69:H72)</f>
        <v>15738.41</v>
      </c>
    </row>
    <row r="74" spans="2:8" ht="15.75" x14ac:dyDescent="0.2">
      <c r="B74" s="2"/>
      <c r="H74" s="21"/>
    </row>
    <row r="75" spans="2:8" ht="15.75" x14ac:dyDescent="0.2">
      <c r="B75" s="2"/>
      <c r="C75" s="84" t="s">
        <v>370</v>
      </c>
      <c r="D75" s="85"/>
      <c r="E75" s="85"/>
      <c r="F75" s="85"/>
      <c r="G75" s="85"/>
      <c r="H75" s="20"/>
    </row>
    <row r="76" spans="2:8" ht="15.75" x14ac:dyDescent="0.2">
      <c r="B76" s="2"/>
      <c r="C76" s="46" t="s">
        <v>88</v>
      </c>
      <c r="D76" s="47"/>
      <c r="E76" s="48"/>
      <c r="F76" s="48"/>
      <c r="G76" s="48"/>
      <c r="H76" s="38">
        <f>H477</f>
        <v>864</v>
      </c>
    </row>
    <row r="77" spans="2:8" ht="15.75" x14ac:dyDescent="0.2">
      <c r="B77" s="2"/>
      <c r="C77" s="46" t="s">
        <v>89</v>
      </c>
      <c r="D77" s="47"/>
      <c r="E77" s="48"/>
      <c r="F77" s="48"/>
      <c r="G77" s="48"/>
      <c r="H77" s="38">
        <f>H488</f>
        <v>574.59</v>
      </c>
    </row>
    <row r="78" spans="2:8" ht="15.75" x14ac:dyDescent="0.2">
      <c r="B78" s="2"/>
      <c r="C78" s="46" t="s">
        <v>95</v>
      </c>
      <c r="D78" s="47"/>
      <c r="E78" s="48"/>
      <c r="F78" s="48"/>
      <c r="G78" s="48"/>
      <c r="H78" s="38">
        <f>H496</f>
        <v>279</v>
      </c>
    </row>
    <row r="79" spans="2:8" ht="15.75" x14ac:dyDescent="0.2">
      <c r="B79" s="2"/>
      <c r="C79" s="8"/>
      <c r="D79" s="49"/>
      <c r="E79" s="4"/>
      <c r="F79" s="39"/>
      <c r="G79" s="39" t="s">
        <v>72</v>
      </c>
      <c r="H79" s="40">
        <f>SUBTOTAL(9,H76:H78)</f>
        <v>1717.5900000000001</v>
      </c>
    </row>
    <row r="80" spans="2:8" ht="15.75" x14ac:dyDescent="0.2">
      <c r="B80" s="2"/>
      <c r="H80" s="21"/>
    </row>
    <row r="81" spans="2:9" ht="15.75" x14ac:dyDescent="0.2">
      <c r="B81" s="2"/>
      <c r="C81" s="84" t="s">
        <v>384</v>
      </c>
      <c r="D81" s="85"/>
      <c r="E81" s="85"/>
      <c r="F81" s="85"/>
      <c r="G81" s="85"/>
      <c r="H81" s="20"/>
    </row>
    <row r="82" spans="2:9" ht="15.75" x14ac:dyDescent="0.2">
      <c r="B82" s="2"/>
      <c r="C82" s="46" t="s">
        <v>386</v>
      </c>
      <c r="D82" s="47"/>
      <c r="E82" s="48"/>
      <c r="F82" s="48"/>
      <c r="G82" s="48"/>
      <c r="H82" s="38">
        <f>H539</f>
        <v>877</v>
      </c>
    </row>
    <row r="83" spans="2:9" ht="15.75" x14ac:dyDescent="0.2">
      <c r="B83" s="2"/>
      <c r="C83" s="46" t="s">
        <v>456</v>
      </c>
      <c r="D83" s="47"/>
      <c r="E83" s="48"/>
      <c r="F83" s="48"/>
      <c r="G83" s="48"/>
      <c r="H83" s="38">
        <f>H550</f>
        <v>1599</v>
      </c>
    </row>
    <row r="84" spans="2:9" ht="15.75" x14ac:dyDescent="0.2">
      <c r="B84" s="2"/>
      <c r="C84" s="8"/>
      <c r="D84" s="49"/>
      <c r="E84" s="4"/>
      <c r="F84" s="39"/>
      <c r="G84" s="39" t="s">
        <v>383</v>
      </c>
      <c r="H84" s="40">
        <f>SUBTOTAL(9,H82:H83)</f>
        <v>2476</v>
      </c>
    </row>
    <row r="85" spans="2:9" ht="11.45" customHeight="1" x14ac:dyDescent="0.2">
      <c r="B85" s="2"/>
      <c r="H85" s="21"/>
    </row>
    <row r="86" spans="2:9" ht="11.45" customHeight="1" x14ac:dyDescent="0.2">
      <c r="B86" s="2"/>
      <c r="H86" s="21"/>
    </row>
    <row r="87" spans="2:9" ht="17.45" customHeight="1" x14ac:dyDescent="0.2">
      <c r="B87" s="2"/>
      <c r="C87" s="41"/>
      <c r="D87" s="12"/>
      <c r="E87" s="42" t="s">
        <v>16</v>
      </c>
      <c r="F87" s="43"/>
      <c r="G87" s="43"/>
      <c r="H87" s="45">
        <f>H23+H31+H35+H42+H51+H59+H66+H73+H79+H84</f>
        <v>61295.079999999987</v>
      </c>
      <c r="I87" s="9"/>
    </row>
    <row r="88" spans="2:9" ht="15.75" x14ac:dyDescent="0.2">
      <c r="B88" s="2"/>
      <c r="C88" s="41"/>
      <c r="D88" s="12"/>
      <c r="E88" s="42" t="s">
        <v>1</v>
      </c>
      <c r="F88" s="44"/>
      <c r="G88" s="43"/>
      <c r="H88" s="45">
        <f>ROUND(H87*16%,2)</f>
        <v>9807.2099999999991</v>
      </c>
      <c r="I88" s="9"/>
    </row>
    <row r="89" spans="2:9" ht="15.75" x14ac:dyDescent="0.2">
      <c r="B89" s="2"/>
      <c r="C89" s="41"/>
      <c r="D89" s="12"/>
      <c r="E89" s="42" t="s">
        <v>2</v>
      </c>
      <c r="F89" s="44"/>
      <c r="G89" s="43"/>
      <c r="H89" s="45">
        <f>SUM(H87:H88)</f>
        <v>71102.289999999979</v>
      </c>
      <c r="I89" s="9"/>
    </row>
    <row r="90" spans="2:9" ht="18" customHeight="1" x14ac:dyDescent="0.2">
      <c r="B90" s="10"/>
      <c r="C90" s="11"/>
      <c r="D90" s="11"/>
      <c r="E90" s="16"/>
      <c r="F90" s="19"/>
      <c r="G90" s="19"/>
      <c r="H90" s="21"/>
      <c r="I90" s="9"/>
    </row>
    <row r="91" spans="2:9" ht="15.75" x14ac:dyDescent="0.2">
      <c r="B91" s="10"/>
      <c r="C91" s="11"/>
      <c r="D91" s="11"/>
      <c r="E91" s="16"/>
      <c r="F91" s="19"/>
      <c r="G91" s="19"/>
      <c r="H91" s="21"/>
      <c r="I91" s="9"/>
    </row>
    <row r="92" spans="2:9" ht="15.75" x14ac:dyDescent="0.2">
      <c r="B92" s="10"/>
      <c r="C92" s="11"/>
      <c r="D92" s="11"/>
      <c r="E92" s="16"/>
      <c r="F92" s="19"/>
      <c r="G92" s="19"/>
      <c r="H92" s="21"/>
      <c r="I92" s="9"/>
    </row>
    <row r="93" spans="2:9" ht="15.75" x14ac:dyDescent="0.2">
      <c r="B93" s="10"/>
      <c r="C93" s="11"/>
      <c r="D93" s="11"/>
      <c r="E93" s="16"/>
      <c r="F93" s="19"/>
      <c r="G93" s="19"/>
      <c r="H93" s="21"/>
      <c r="I93" s="9"/>
    </row>
    <row r="94" spans="2:9" ht="15.75" x14ac:dyDescent="0.2">
      <c r="B94" s="10"/>
      <c r="C94" s="11"/>
      <c r="D94" s="11"/>
      <c r="E94" s="16"/>
      <c r="F94" s="19"/>
      <c r="G94" s="19"/>
      <c r="H94" s="21"/>
      <c r="I94" s="9"/>
    </row>
    <row r="95" spans="2:9" ht="15.75" x14ac:dyDescent="0.2">
      <c r="B95" s="10"/>
      <c r="C95" s="11"/>
      <c r="D95" s="11"/>
      <c r="E95" s="16"/>
      <c r="F95" s="19"/>
      <c r="G95" s="19"/>
      <c r="H95" s="21"/>
      <c r="I95" s="9"/>
    </row>
    <row r="96" spans="2:9" ht="15.75" x14ac:dyDescent="0.2">
      <c r="B96" s="10"/>
      <c r="C96" s="11"/>
      <c r="D96" s="11"/>
      <c r="E96" s="16"/>
      <c r="F96" s="19"/>
      <c r="G96" s="19"/>
      <c r="H96" s="21"/>
      <c r="I96" s="9"/>
    </row>
    <row r="97" spans="1:9" ht="16.5" thickBot="1" x14ac:dyDescent="0.25">
      <c r="B97" s="10"/>
      <c r="C97" s="11"/>
      <c r="D97" s="11"/>
      <c r="E97" s="16"/>
      <c r="F97" s="19"/>
      <c r="G97" s="19"/>
      <c r="H97" s="21"/>
      <c r="I97" s="9"/>
    </row>
    <row r="98" spans="1:9" s="24" customFormat="1" ht="16.5" thickTop="1" x14ac:dyDescent="0.25">
      <c r="A98" s="23"/>
      <c r="B98" s="86" t="s">
        <v>489</v>
      </c>
      <c r="C98" s="87"/>
      <c r="D98" s="87"/>
      <c r="E98" s="87"/>
      <c r="F98" s="87"/>
      <c r="G98" s="87"/>
      <c r="H98" s="88"/>
    </row>
    <row r="99" spans="1:9" s="24" customFormat="1" ht="15" x14ac:dyDescent="0.25">
      <c r="B99" s="25"/>
      <c r="C99" s="26"/>
      <c r="D99" s="27"/>
      <c r="E99" s="27"/>
      <c r="F99" s="28"/>
      <c r="G99" s="28"/>
      <c r="H99" s="29"/>
    </row>
    <row r="100" spans="1:9" s="24" customFormat="1" ht="27" customHeight="1" x14ac:dyDescent="0.25">
      <c r="B100" s="30"/>
      <c r="C100" s="26"/>
      <c r="D100" s="27"/>
      <c r="E100" s="27"/>
      <c r="F100" s="26"/>
      <c r="G100" s="26"/>
      <c r="H100" s="29"/>
    </row>
    <row r="101" spans="1:9" s="24" customFormat="1" ht="15.75" x14ac:dyDescent="0.25">
      <c r="B101" s="30"/>
      <c r="C101" s="26"/>
      <c r="D101" s="27"/>
      <c r="E101" s="27"/>
      <c r="F101" s="26"/>
      <c r="G101" s="26"/>
      <c r="H101" s="29"/>
    </row>
    <row r="102" spans="1:9" s="24" customFormat="1" ht="9" customHeight="1" x14ac:dyDescent="0.25">
      <c r="B102" s="30"/>
      <c r="C102" s="26"/>
      <c r="D102" s="31"/>
      <c r="E102" s="31"/>
      <c r="F102" s="31"/>
      <c r="G102" s="31"/>
      <c r="H102" s="32"/>
    </row>
    <row r="103" spans="1:9" s="24" customFormat="1" ht="23.25" x14ac:dyDescent="0.25">
      <c r="B103" s="69"/>
      <c r="C103" s="70"/>
      <c r="E103" s="70"/>
      <c r="F103" s="70"/>
      <c r="G103" s="98"/>
      <c r="H103" s="99"/>
    </row>
    <row r="104" spans="1:9" s="24" customFormat="1" ht="24" thickBot="1" x14ac:dyDescent="0.3">
      <c r="B104" s="107"/>
      <c r="C104" s="108"/>
      <c r="D104" s="108"/>
      <c r="E104" s="108"/>
      <c r="F104" s="108"/>
      <c r="G104" s="108"/>
      <c r="H104" s="109"/>
    </row>
    <row r="105" spans="1:9" s="24" customFormat="1" ht="26.45" customHeight="1" thickTop="1" x14ac:dyDescent="0.25">
      <c r="B105" s="33" t="s">
        <v>6</v>
      </c>
      <c r="C105" s="110" t="str">
        <f>C8</f>
        <v>construcción de 3 aulas didácticas, dirección adaptada, servicios sanitarios y obra exterior</v>
      </c>
      <c r="D105" s="110"/>
      <c r="E105" s="110"/>
      <c r="F105" s="110"/>
      <c r="G105" s="111"/>
      <c r="H105" s="112"/>
    </row>
    <row r="106" spans="1:9" s="24" customFormat="1" ht="27" customHeight="1" x14ac:dyDescent="0.25">
      <c r="B106" s="34" t="s">
        <v>7</v>
      </c>
      <c r="C106" s="92" t="str">
        <f>C9</f>
        <v>Escuela Primaria Nueva Creación (Predio La Ballena)</v>
      </c>
      <c r="D106" s="93"/>
      <c r="E106" s="93"/>
      <c r="F106" s="93"/>
      <c r="G106" s="93"/>
      <c r="H106" s="103"/>
    </row>
    <row r="107" spans="1:9" s="24" customFormat="1" ht="27.95" customHeight="1" x14ac:dyDescent="0.25">
      <c r="B107" s="34" t="s">
        <v>8</v>
      </c>
      <c r="C107" s="92" t="str">
        <f>C10</f>
        <v>San José del Cabo</v>
      </c>
      <c r="D107" s="93"/>
      <c r="E107" s="93"/>
      <c r="F107" s="93"/>
      <c r="G107" s="93"/>
      <c r="H107" s="103"/>
    </row>
    <row r="108" spans="1:9" s="24" customFormat="1" ht="22.9" customHeight="1" thickBot="1" x14ac:dyDescent="0.3">
      <c r="B108" s="35" t="s">
        <v>9</v>
      </c>
      <c r="C108" s="104" t="str">
        <f>C11</f>
        <v>Los Cabos, B.C.S.</v>
      </c>
      <c r="D108" s="105"/>
      <c r="E108" s="105"/>
      <c r="F108" s="105"/>
      <c r="G108" s="105"/>
      <c r="H108" s="106"/>
    </row>
    <row r="109" spans="1:9" s="24" customFormat="1" ht="37.9" customHeight="1" thickTop="1" thickBot="1" x14ac:dyDescent="0.3">
      <c r="B109" s="36" t="s">
        <v>10</v>
      </c>
      <c r="C109" s="37" t="s">
        <v>11</v>
      </c>
      <c r="D109" s="37" t="s">
        <v>12</v>
      </c>
      <c r="E109" s="37" t="s">
        <v>13</v>
      </c>
      <c r="F109" s="37" t="s">
        <v>15</v>
      </c>
      <c r="G109" s="37" t="s">
        <v>17</v>
      </c>
      <c r="H109" s="37" t="s">
        <v>14</v>
      </c>
    </row>
    <row r="110" spans="1:9" s="24" customFormat="1" ht="27.95" customHeight="1" thickTop="1" x14ac:dyDescent="0.25">
      <c r="B110" s="72"/>
      <c r="C110" s="73" t="s">
        <v>100</v>
      </c>
      <c r="D110" s="74"/>
      <c r="E110" s="75"/>
      <c r="F110" s="74"/>
      <c r="G110" s="74"/>
      <c r="H110" s="76"/>
    </row>
    <row r="111" spans="1:9" s="24" customFormat="1" ht="15.75" x14ac:dyDescent="0.25">
      <c r="B111" s="34"/>
      <c r="C111" s="60" t="s">
        <v>101</v>
      </c>
      <c r="D111" s="61"/>
      <c r="E111" s="66"/>
      <c r="F111" s="61"/>
      <c r="G111" s="61"/>
      <c r="H111" s="62"/>
    </row>
    <row r="112" spans="1:9" s="6" customFormat="1" ht="15.75" x14ac:dyDescent="0.2">
      <c r="B112" s="50"/>
      <c r="C112" s="51" t="s">
        <v>88</v>
      </c>
      <c r="D112" s="52"/>
      <c r="E112" s="52"/>
      <c r="F112" s="52"/>
      <c r="G112" s="52"/>
      <c r="H112" s="52"/>
    </row>
    <row r="113" spans="2:8" ht="42.75" x14ac:dyDescent="0.2">
      <c r="B113" s="68" t="s">
        <v>103</v>
      </c>
      <c r="C113" s="71" t="s">
        <v>104</v>
      </c>
      <c r="D113" s="77" t="s">
        <v>4</v>
      </c>
      <c r="E113" s="67">
        <v>462.28</v>
      </c>
      <c r="F113" s="13">
        <v>1</v>
      </c>
      <c r="G113" s="58"/>
      <c r="H113" s="22">
        <f t="shared" ref="H113:H179" si="0">ROUND(E113*F113,2)</f>
        <v>462.28</v>
      </c>
    </row>
    <row r="114" spans="2:8" ht="42.75" x14ac:dyDescent="0.2">
      <c r="B114" s="68" t="s">
        <v>105</v>
      </c>
      <c r="C114" s="71" t="s">
        <v>74</v>
      </c>
      <c r="D114" s="77" t="s">
        <v>4</v>
      </c>
      <c r="E114" s="67">
        <v>462.28</v>
      </c>
      <c r="F114" s="13">
        <v>1</v>
      </c>
      <c r="G114" s="58"/>
      <c r="H114" s="22">
        <f t="shared" si="0"/>
        <v>462.28</v>
      </c>
    </row>
    <row r="115" spans="2:8" ht="28.5" x14ac:dyDescent="0.2">
      <c r="B115" s="68" t="s">
        <v>106</v>
      </c>
      <c r="C115" s="71" t="s">
        <v>107</v>
      </c>
      <c r="D115" s="77" t="s">
        <v>4</v>
      </c>
      <c r="E115" s="67">
        <v>462.28</v>
      </c>
      <c r="F115" s="13">
        <v>1</v>
      </c>
      <c r="G115" s="58"/>
      <c r="H115" s="22">
        <f t="shared" si="0"/>
        <v>462.28</v>
      </c>
    </row>
    <row r="116" spans="2:8" ht="57" x14ac:dyDescent="0.2">
      <c r="B116" s="68" t="s">
        <v>108</v>
      </c>
      <c r="C116" s="71" t="s">
        <v>84</v>
      </c>
      <c r="D116" s="77" t="s">
        <v>4</v>
      </c>
      <c r="E116" s="67">
        <v>462.28</v>
      </c>
      <c r="F116" s="13">
        <v>1</v>
      </c>
      <c r="G116" s="58"/>
      <c r="H116" s="22">
        <f t="shared" si="0"/>
        <v>462.28</v>
      </c>
    </row>
    <row r="117" spans="2:8" ht="15.75" x14ac:dyDescent="0.2">
      <c r="B117" s="51"/>
      <c r="C117" s="53" t="s">
        <v>87</v>
      </c>
      <c r="D117" s="54"/>
      <c r="E117" s="54"/>
      <c r="F117" s="13">
        <v>1</v>
      </c>
      <c r="G117" s="54"/>
      <c r="H117" s="57">
        <f>SUM(H113:H116)</f>
        <v>1849.12</v>
      </c>
    </row>
    <row r="118" spans="2:8" s="6" customFormat="1" ht="15.75" x14ac:dyDescent="0.2">
      <c r="B118" s="50"/>
      <c r="C118" s="51" t="s">
        <v>89</v>
      </c>
      <c r="D118" s="52"/>
      <c r="E118" s="52"/>
      <c r="F118" s="13">
        <v>1</v>
      </c>
      <c r="G118" s="52"/>
      <c r="H118" s="52"/>
    </row>
    <row r="119" spans="2:8" ht="42.75" x14ac:dyDescent="0.2">
      <c r="B119" s="68" t="s">
        <v>109</v>
      </c>
      <c r="C119" s="71" t="s">
        <v>22</v>
      </c>
      <c r="D119" s="77" t="s">
        <v>21</v>
      </c>
      <c r="E119" s="67">
        <v>567.6</v>
      </c>
      <c r="F119" s="13">
        <v>1</v>
      </c>
      <c r="G119" s="58"/>
      <c r="H119" s="22">
        <f t="shared" si="0"/>
        <v>567.6</v>
      </c>
    </row>
    <row r="120" spans="2:8" ht="43.9" customHeight="1" x14ac:dyDescent="0.2">
      <c r="B120" s="68" t="s">
        <v>332</v>
      </c>
      <c r="C120" s="71" t="s">
        <v>73</v>
      </c>
      <c r="D120" s="77" t="s">
        <v>21</v>
      </c>
      <c r="E120" s="67">
        <v>192.12</v>
      </c>
      <c r="F120" s="13">
        <v>1</v>
      </c>
      <c r="G120" s="58"/>
      <c r="H120" s="22">
        <f t="shared" si="0"/>
        <v>192.12</v>
      </c>
    </row>
    <row r="121" spans="2:8" ht="57" x14ac:dyDescent="0.2">
      <c r="B121" s="68" t="s">
        <v>110</v>
      </c>
      <c r="C121" s="71" t="s">
        <v>111</v>
      </c>
      <c r="D121" s="77" t="s">
        <v>4</v>
      </c>
      <c r="E121" s="67">
        <v>295.44</v>
      </c>
      <c r="F121" s="13">
        <v>1</v>
      </c>
      <c r="G121" s="58"/>
      <c r="H121" s="22">
        <f t="shared" si="0"/>
        <v>295.44</v>
      </c>
    </row>
    <row r="122" spans="2:8" ht="71.25" x14ac:dyDescent="0.2">
      <c r="B122" s="68" t="s">
        <v>112</v>
      </c>
      <c r="C122" s="71" t="s">
        <v>113</v>
      </c>
      <c r="D122" s="77" t="s">
        <v>21</v>
      </c>
      <c r="E122" s="67">
        <v>107.27</v>
      </c>
      <c r="F122" s="13">
        <v>1</v>
      </c>
      <c r="G122" s="58"/>
      <c r="H122" s="22">
        <f t="shared" si="0"/>
        <v>107.27</v>
      </c>
    </row>
    <row r="123" spans="2:8" ht="57" x14ac:dyDescent="0.2">
      <c r="B123" s="68" t="s">
        <v>114</v>
      </c>
      <c r="C123" s="71" t="s">
        <v>24</v>
      </c>
      <c r="D123" s="77" t="s">
        <v>4</v>
      </c>
      <c r="E123" s="67">
        <v>311.54000000000002</v>
      </c>
      <c r="F123" s="13">
        <v>1</v>
      </c>
      <c r="G123" s="58"/>
      <c r="H123" s="22">
        <f t="shared" si="0"/>
        <v>311.54000000000002</v>
      </c>
    </row>
    <row r="124" spans="2:8" ht="57" x14ac:dyDescent="0.2">
      <c r="B124" s="68" t="s">
        <v>115</v>
      </c>
      <c r="C124" s="71" t="s">
        <v>25</v>
      </c>
      <c r="D124" s="77" t="s">
        <v>20</v>
      </c>
      <c r="E124" s="67">
        <v>2203.91</v>
      </c>
      <c r="F124" s="13">
        <v>1</v>
      </c>
      <c r="G124" s="58"/>
      <c r="H124" s="22">
        <f t="shared" si="0"/>
        <v>2203.91</v>
      </c>
    </row>
    <row r="125" spans="2:8" ht="57" x14ac:dyDescent="0.2">
      <c r="B125" s="68" t="s">
        <v>116</v>
      </c>
      <c r="C125" s="71" t="s">
        <v>56</v>
      </c>
      <c r="D125" s="77" t="s">
        <v>20</v>
      </c>
      <c r="E125" s="67">
        <v>4955.01</v>
      </c>
      <c r="F125" s="13">
        <v>1</v>
      </c>
      <c r="G125" s="58"/>
      <c r="H125" s="22">
        <f t="shared" si="0"/>
        <v>4955.01</v>
      </c>
    </row>
    <row r="126" spans="2:8" ht="71.25" x14ac:dyDescent="0.2">
      <c r="B126" s="68" t="s">
        <v>117</v>
      </c>
      <c r="C126" s="71" t="s">
        <v>57</v>
      </c>
      <c r="D126" s="77" t="s">
        <v>20</v>
      </c>
      <c r="E126" s="67">
        <v>3798.46</v>
      </c>
      <c r="F126" s="13">
        <v>1</v>
      </c>
      <c r="G126" s="58"/>
      <c r="H126" s="22">
        <f t="shared" si="0"/>
        <v>3798.46</v>
      </c>
    </row>
    <row r="127" spans="2:8" ht="57" x14ac:dyDescent="0.2">
      <c r="B127" s="68" t="s">
        <v>118</v>
      </c>
      <c r="C127" s="71" t="s">
        <v>119</v>
      </c>
      <c r="D127" s="77" t="s">
        <v>4</v>
      </c>
      <c r="E127" s="67">
        <v>58.31</v>
      </c>
      <c r="F127" s="13">
        <v>1</v>
      </c>
      <c r="G127" s="58"/>
      <c r="H127" s="22">
        <f t="shared" ref="H127:H131" si="1">ROUND(E127*F127,2)</f>
        <v>58.31</v>
      </c>
    </row>
    <row r="128" spans="2:8" ht="42.75" x14ac:dyDescent="0.2">
      <c r="B128" s="68" t="s">
        <v>120</v>
      </c>
      <c r="C128" s="71" t="s">
        <v>121</v>
      </c>
      <c r="D128" s="77" t="s">
        <v>5</v>
      </c>
      <c r="E128" s="67">
        <v>17.399999999999999</v>
      </c>
      <c r="F128" s="13">
        <v>1</v>
      </c>
      <c r="G128" s="58"/>
      <c r="H128" s="22">
        <f t="shared" si="1"/>
        <v>17.399999999999999</v>
      </c>
    </row>
    <row r="129" spans="2:8" ht="42.75" x14ac:dyDescent="0.2">
      <c r="B129" s="68" t="s">
        <v>122</v>
      </c>
      <c r="C129" s="71" t="s">
        <v>123</v>
      </c>
      <c r="D129" s="77" t="s">
        <v>5</v>
      </c>
      <c r="E129" s="67">
        <v>17.399999999999999</v>
      </c>
      <c r="F129" s="13">
        <v>1</v>
      </c>
      <c r="G129" s="58"/>
      <c r="H129" s="22">
        <f t="shared" si="1"/>
        <v>17.399999999999999</v>
      </c>
    </row>
    <row r="130" spans="2:8" ht="42.75" x14ac:dyDescent="0.2">
      <c r="B130" s="68" t="s">
        <v>124</v>
      </c>
      <c r="C130" s="71" t="s">
        <v>46</v>
      </c>
      <c r="D130" s="77" t="s">
        <v>5</v>
      </c>
      <c r="E130" s="67">
        <v>77.92</v>
      </c>
      <c r="F130" s="13">
        <v>1</v>
      </c>
      <c r="G130" s="58"/>
      <c r="H130" s="22">
        <f t="shared" si="1"/>
        <v>77.92</v>
      </c>
    </row>
    <row r="131" spans="2:8" ht="57" x14ac:dyDescent="0.2">
      <c r="B131" s="68" t="s">
        <v>125</v>
      </c>
      <c r="C131" s="71" t="s">
        <v>126</v>
      </c>
      <c r="D131" s="77" t="s">
        <v>5</v>
      </c>
      <c r="E131" s="67">
        <v>82.9</v>
      </c>
      <c r="F131" s="13">
        <v>1</v>
      </c>
      <c r="G131" s="58"/>
      <c r="H131" s="22">
        <f t="shared" si="1"/>
        <v>82.9</v>
      </c>
    </row>
    <row r="132" spans="2:8" ht="71.25" x14ac:dyDescent="0.2">
      <c r="B132" s="68" t="s">
        <v>127</v>
      </c>
      <c r="C132" s="71" t="s">
        <v>128</v>
      </c>
      <c r="D132" s="77" t="s">
        <v>5</v>
      </c>
      <c r="E132" s="67">
        <v>30.32</v>
      </c>
      <c r="F132" s="13">
        <v>1</v>
      </c>
      <c r="G132" s="58"/>
      <c r="H132" s="22">
        <f t="shared" si="0"/>
        <v>30.32</v>
      </c>
    </row>
    <row r="133" spans="2:8" ht="71.25" x14ac:dyDescent="0.2">
      <c r="B133" s="68" t="s">
        <v>129</v>
      </c>
      <c r="C133" s="71" t="s">
        <v>47</v>
      </c>
      <c r="D133" s="77" t="s">
        <v>21</v>
      </c>
      <c r="E133" s="67">
        <v>406.06</v>
      </c>
      <c r="F133" s="13">
        <v>1</v>
      </c>
      <c r="G133" s="58"/>
      <c r="H133" s="22">
        <f t="shared" si="0"/>
        <v>406.06</v>
      </c>
    </row>
    <row r="134" spans="2:8" ht="71.25" x14ac:dyDescent="0.2">
      <c r="B134" s="68" t="s">
        <v>130</v>
      </c>
      <c r="C134" s="71" t="s">
        <v>23</v>
      </c>
      <c r="D134" s="77" t="s">
        <v>21</v>
      </c>
      <c r="E134" s="67">
        <v>457.27</v>
      </c>
      <c r="F134" s="13">
        <v>1</v>
      </c>
      <c r="G134" s="58"/>
      <c r="H134" s="22">
        <f t="shared" si="0"/>
        <v>457.27</v>
      </c>
    </row>
    <row r="135" spans="2:8" ht="42.75" x14ac:dyDescent="0.2">
      <c r="B135" s="68" t="s">
        <v>131</v>
      </c>
      <c r="C135" s="71" t="s">
        <v>77</v>
      </c>
      <c r="D135" s="77" t="s">
        <v>4</v>
      </c>
      <c r="E135" s="67">
        <v>812.37</v>
      </c>
      <c r="F135" s="13">
        <v>1</v>
      </c>
      <c r="G135" s="58"/>
      <c r="H135" s="22">
        <f t="shared" si="0"/>
        <v>812.37</v>
      </c>
    </row>
    <row r="136" spans="2:8" ht="15.75" x14ac:dyDescent="0.2">
      <c r="B136" s="51"/>
      <c r="C136" s="53" t="s">
        <v>69</v>
      </c>
      <c r="D136" s="54"/>
      <c r="E136" s="54"/>
      <c r="F136" s="13">
        <v>1</v>
      </c>
      <c r="G136" s="54"/>
      <c r="H136" s="57">
        <f>SUM(H119:H135)</f>
        <v>14391.299999999997</v>
      </c>
    </row>
    <row r="137" spans="2:8" s="6" customFormat="1" ht="15.75" x14ac:dyDescent="0.2">
      <c r="B137" s="50"/>
      <c r="C137" s="51" t="s">
        <v>90</v>
      </c>
      <c r="D137" s="52"/>
      <c r="E137" s="52"/>
      <c r="F137" s="13">
        <v>1</v>
      </c>
      <c r="G137" s="52"/>
      <c r="H137" s="52"/>
    </row>
    <row r="138" spans="2:8" ht="103.15" customHeight="1" x14ac:dyDescent="0.2">
      <c r="B138" s="68" t="s">
        <v>132</v>
      </c>
      <c r="C138" s="71" t="s">
        <v>133</v>
      </c>
      <c r="D138" s="77" t="s">
        <v>5</v>
      </c>
      <c r="E138" s="67">
        <v>148.81</v>
      </c>
      <c r="F138" s="13">
        <v>1</v>
      </c>
      <c r="G138" s="58"/>
      <c r="H138" s="22">
        <f t="shared" si="0"/>
        <v>148.81</v>
      </c>
    </row>
    <row r="139" spans="2:8" ht="42.75" x14ac:dyDescent="0.2">
      <c r="B139" s="68" t="s">
        <v>134</v>
      </c>
      <c r="C139" s="71" t="s">
        <v>58</v>
      </c>
      <c r="D139" s="77" t="s">
        <v>4</v>
      </c>
      <c r="E139" s="67">
        <v>242.65</v>
      </c>
      <c r="F139" s="13">
        <v>1</v>
      </c>
      <c r="G139" s="58"/>
      <c r="H139" s="22">
        <f t="shared" si="0"/>
        <v>242.65</v>
      </c>
    </row>
    <row r="140" spans="2:8" ht="28.5" x14ac:dyDescent="0.2">
      <c r="B140" s="68" t="s">
        <v>135</v>
      </c>
      <c r="C140" s="71" t="s">
        <v>27</v>
      </c>
      <c r="D140" s="77" t="s">
        <v>4</v>
      </c>
      <c r="E140" s="67">
        <v>217.09</v>
      </c>
      <c r="F140" s="13">
        <v>1</v>
      </c>
      <c r="G140" s="58"/>
      <c r="H140" s="22">
        <f t="shared" si="0"/>
        <v>217.09</v>
      </c>
    </row>
    <row r="141" spans="2:8" ht="28.5" x14ac:dyDescent="0.2">
      <c r="B141" s="68" t="s">
        <v>136</v>
      </c>
      <c r="C141" s="71" t="s">
        <v>26</v>
      </c>
      <c r="D141" s="77" t="s">
        <v>4</v>
      </c>
      <c r="E141" s="67">
        <v>304.43</v>
      </c>
      <c r="F141" s="13">
        <v>1</v>
      </c>
      <c r="G141" s="58"/>
      <c r="H141" s="22">
        <f t="shared" si="0"/>
        <v>304.43</v>
      </c>
    </row>
    <row r="142" spans="2:8" ht="42.75" x14ac:dyDescent="0.2">
      <c r="B142" s="68" t="s">
        <v>137</v>
      </c>
      <c r="C142" s="71" t="s">
        <v>28</v>
      </c>
      <c r="D142" s="77" t="s">
        <v>20</v>
      </c>
      <c r="E142" s="67">
        <v>7428.49</v>
      </c>
      <c r="F142" s="13">
        <v>1</v>
      </c>
      <c r="G142" s="58"/>
      <c r="H142" s="22">
        <f t="shared" si="0"/>
        <v>7428.49</v>
      </c>
    </row>
    <row r="143" spans="2:8" ht="42.75" x14ac:dyDescent="0.2">
      <c r="B143" s="68" t="s">
        <v>138</v>
      </c>
      <c r="C143" s="71" t="s">
        <v>44</v>
      </c>
      <c r="D143" s="77" t="s">
        <v>20</v>
      </c>
      <c r="E143" s="67">
        <v>168.81</v>
      </c>
      <c r="F143" s="13">
        <v>1</v>
      </c>
      <c r="G143" s="58"/>
      <c r="H143" s="22">
        <f t="shared" si="0"/>
        <v>168.81</v>
      </c>
    </row>
    <row r="144" spans="2:8" ht="42.75" x14ac:dyDescent="0.2">
      <c r="B144" s="68" t="s">
        <v>139</v>
      </c>
      <c r="C144" s="71" t="s">
        <v>59</v>
      </c>
      <c r="D144" s="77" t="s">
        <v>20</v>
      </c>
      <c r="E144" s="67">
        <v>593.51</v>
      </c>
      <c r="F144" s="13">
        <v>1</v>
      </c>
      <c r="G144" s="58"/>
      <c r="H144" s="22">
        <f t="shared" si="0"/>
        <v>593.51</v>
      </c>
    </row>
    <row r="145" spans="2:8" ht="71.25" x14ac:dyDescent="0.2">
      <c r="B145" s="68" t="s">
        <v>140</v>
      </c>
      <c r="C145" s="71" t="s">
        <v>60</v>
      </c>
      <c r="D145" s="77" t="s">
        <v>20</v>
      </c>
      <c r="E145" s="67">
        <v>3991.26</v>
      </c>
      <c r="F145" s="13">
        <v>1</v>
      </c>
      <c r="G145" s="58"/>
      <c r="H145" s="22">
        <f t="shared" ref="H145:H146" si="2">ROUND(E145*F145,2)</f>
        <v>3991.26</v>
      </c>
    </row>
    <row r="146" spans="2:8" ht="85.5" x14ac:dyDescent="0.2">
      <c r="B146" s="68" t="s">
        <v>141</v>
      </c>
      <c r="C146" s="71" t="s">
        <v>142</v>
      </c>
      <c r="D146" s="77" t="s">
        <v>21</v>
      </c>
      <c r="E146" s="67">
        <v>83.75</v>
      </c>
      <c r="F146" s="13">
        <v>1</v>
      </c>
      <c r="G146" s="58"/>
      <c r="H146" s="22">
        <f t="shared" si="2"/>
        <v>83.75</v>
      </c>
    </row>
    <row r="147" spans="2:8" ht="15.75" x14ac:dyDescent="0.2">
      <c r="B147" s="51"/>
      <c r="C147" s="53" t="s">
        <v>30</v>
      </c>
      <c r="D147" s="54"/>
      <c r="E147" s="54"/>
      <c r="F147" s="13">
        <v>1</v>
      </c>
      <c r="G147" s="54"/>
      <c r="H147" s="57">
        <f>SUM(H138:H146)</f>
        <v>13178.8</v>
      </c>
    </row>
    <row r="148" spans="2:8" s="6" customFormat="1" ht="15.75" x14ac:dyDescent="0.2">
      <c r="B148" s="50"/>
      <c r="C148" s="51" t="s">
        <v>91</v>
      </c>
      <c r="D148" s="52"/>
      <c r="E148" s="52"/>
      <c r="F148" s="13">
        <v>1</v>
      </c>
      <c r="G148" s="52"/>
      <c r="H148" s="52"/>
    </row>
    <row r="149" spans="2:8" ht="76.900000000000006" customHeight="1" x14ac:dyDescent="0.2">
      <c r="B149" s="68" t="s">
        <v>143</v>
      </c>
      <c r="C149" s="71" t="s">
        <v>144</v>
      </c>
      <c r="D149" s="77" t="s">
        <v>5</v>
      </c>
      <c r="E149" s="67">
        <v>47.2</v>
      </c>
      <c r="F149" s="13">
        <v>1</v>
      </c>
      <c r="G149" s="58"/>
      <c r="H149" s="22">
        <f t="shared" si="0"/>
        <v>47.2</v>
      </c>
    </row>
    <row r="150" spans="2:8" ht="126" customHeight="1" x14ac:dyDescent="0.2">
      <c r="B150" s="68" t="s">
        <v>145</v>
      </c>
      <c r="C150" s="71" t="s">
        <v>146</v>
      </c>
      <c r="D150" s="77" t="s">
        <v>5</v>
      </c>
      <c r="E150" s="67">
        <v>197.28</v>
      </c>
      <c r="F150" s="13">
        <v>1</v>
      </c>
      <c r="G150" s="58"/>
      <c r="H150" s="22">
        <f t="shared" si="0"/>
        <v>197.28</v>
      </c>
    </row>
    <row r="151" spans="2:8" ht="166.15" customHeight="1" x14ac:dyDescent="0.2">
      <c r="B151" s="68" t="s">
        <v>147</v>
      </c>
      <c r="C151" s="71" t="s">
        <v>148</v>
      </c>
      <c r="D151" s="77" t="s">
        <v>4</v>
      </c>
      <c r="E151" s="67">
        <v>111.4</v>
      </c>
      <c r="F151" s="13">
        <v>1</v>
      </c>
      <c r="G151" s="58"/>
      <c r="H151" s="22">
        <f t="shared" si="0"/>
        <v>111.4</v>
      </c>
    </row>
    <row r="152" spans="2:8" ht="57" x14ac:dyDescent="0.2">
      <c r="B152" s="68" t="s">
        <v>149</v>
      </c>
      <c r="C152" s="71" t="s">
        <v>31</v>
      </c>
      <c r="D152" s="77" t="s">
        <v>4</v>
      </c>
      <c r="E152" s="67">
        <v>316.92</v>
      </c>
      <c r="F152" s="13">
        <v>1</v>
      </c>
      <c r="G152" s="58"/>
      <c r="H152" s="22">
        <f t="shared" si="0"/>
        <v>316.92</v>
      </c>
    </row>
    <row r="153" spans="2:8" ht="114" x14ac:dyDescent="0.2">
      <c r="B153" s="68" t="s">
        <v>150</v>
      </c>
      <c r="C153" s="71" t="s">
        <v>79</v>
      </c>
      <c r="D153" s="77" t="s">
        <v>4</v>
      </c>
      <c r="E153" s="67">
        <v>244.28</v>
      </c>
      <c r="F153" s="13">
        <v>1</v>
      </c>
      <c r="G153" s="58"/>
      <c r="H153" s="22">
        <f t="shared" si="0"/>
        <v>244.28</v>
      </c>
    </row>
    <row r="154" spans="2:8" ht="114" x14ac:dyDescent="0.2">
      <c r="B154" s="68" t="s">
        <v>151</v>
      </c>
      <c r="C154" s="71" t="s">
        <v>152</v>
      </c>
      <c r="D154" s="77" t="s">
        <v>4</v>
      </c>
      <c r="E154" s="67">
        <v>104.95</v>
      </c>
      <c r="F154" s="13">
        <v>1</v>
      </c>
      <c r="G154" s="58"/>
      <c r="H154" s="22">
        <f t="shared" si="0"/>
        <v>104.95</v>
      </c>
    </row>
    <row r="155" spans="2:8" ht="156.75" x14ac:dyDescent="0.2">
      <c r="B155" s="68" t="s">
        <v>153</v>
      </c>
      <c r="C155" s="71" t="s">
        <v>154</v>
      </c>
      <c r="D155" s="77" t="s">
        <v>4</v>
      </c>
      <c r="E155" s="67">
        <v>244.28</v>
      </c>
      <c r="F155" s="13">
        <v>1</v>
      </c>
      <c r="G155" s="58"/>
      <c r="H155" s="22">
        <f t="shared" si="0"/>
        <v>244.28</v>
      </c>
    </row>
    <row r="156" spans="2:8" ht="156.75" x14ac:dyDescent="0.2">
      <c r="B156" s="68" t="s">
        <v>155</v>
      </c>
      <c r="C156" s="71" t="s">
        <v>48</v>
      </c>
      <c r="D156" s="77" t="s">
        <v>5</v>
      </c>
      <c r="E156" s="67">
        <v>98.94</v>
      </c>
      <c r="F156" s="13">
        <v>1</v>
      </c>
      <c r="G156" s="58"/>
      <c r="H156" s="22">
        <f t="shared" si="0"/>
        <v>98.94</v>
      </c>
    </row>
    <row r="157" spans="2:8" ht="85.5" x14ac:dyDescent="0.2">
      <c r="B157" s="68" t="s">
        <v>156</v>
      </c>
      <c r="C157" s="71" t="s">
        <v>32</v>
      </c>
      <c r="D157" s="77" t="s">
        <v>4</v>
      </c>
      <c r="E157" s="67">
        <v>459.74</v>
      </c>
      <c r="F157" s="13">
        <v>1</v>
      </c>
      <c r="G157" s="58"/>
      <c r="H157" s="22">
        <f t="shared" si="0"/>
        <v>459.74</v>
      </c>
    </row>
    <row r="158" spans="2:8" ht="156.75" x14ac:dyDescent="0.2">
      <c r="B158" s="68" t="s">
        <v>157</v>
      </c>
      <c r="C158" s="71" t="s">
        <v>19</v>
      </c>
      <c r="D158" s="77" t="s">
        <v>4</v>
      </c>
      <c r="E158" s="67">
        <v>220.92</v>
      </c>
      <c r="F158" s="13">
        <v>1</v>
      </c>
      <c r="G158" s="58"/>
      <c r="H158" s="22">
        <f t="shared" ref="H158:H161" si="3">ROUND(E158*F158,2)</f>
        <v>220.92</v>
      </c>
    </row>
    <row r="159" spans="2:8" ht="118.9" customHeight="1" x14ac:dyDescent="0.2">
      <c r="B159" s="68" t="s">
        <v>158</v>
      </c>
      <c r="C159" s="71" t="s">
        <v>159</v>
      </c>
      <c r="D159" s="77" t="s">
        <v>4</v>
      </c>
      <c r="E159" s="67">
        <v>34.369999999999997</v>
      </c>
      <c r="F159" s="13">
        <v>1</v>
      </c>
      <c r="G159" s="58"/>
      <c r="H159" s="22">
        <f t="shared" si="3"/>
        <v>34.369999999999997</v>
      </c>
    </row>
    <row r="160" spans="2:8" ht="157.15" customHeight="1" x14ac:dyDescent="0.2">
      <c r="B160" s="68" t="s">
        <v>160</v>
      </c>
      <c r="C160" s="71" t="s">
        <v>78</v>
      </c>
      <c r="D160" s="77" t="s">
        <v>4</v>
      </c>
      <c r="E160" s="67">
        <v>209.61</v>
      </c>
      <c r="F160" s="13">
        <v>1</v>
      </c>
      <c r="G160" s="58"/>
      <c r="H160" s="22">
        <f t="shared" si="3"/>
        <v>209.61</v>
      </c>
    </row>
    <row r="161" spans="2:8" ht="57" x14ac:dyDescent="0.2">
      <c r="B161" s="68" t="s">
        <v>161</v>
      </c>
      <c r="C161" s="71" t="s">
        <v>162</v>
      </c>
      <c r="D161" s="77" t="s">
        <v>4</v>
      </c>
      <c r="E161" s="67">
        <v>229.9</v>
      </c>
      <c r="F161" s="13">
        <v>1</v>
      </c>
      <c r="G161" s="58"/>
      <c r="H161" s="22">
        <f t="shared" si="3"/>
        <v>229.9</v>
      </c>
    </row>
    <row r="162" spans="2:8" ht="15.75" x14ac:dyDescent="0.2">
      <c r="B162" s="51"/>
      <c r="C162" s="53" t="s">
        <v>34</v>
      </c>
      <c r="D162" s="54"/>
      <c r="E162" s="54"/>
      <c r="F162" s="13">
        <v>1</v>
      </c>
      <c r="G162" s="54"/>
      <c r="H162" s="57">
        <f>SUM(H149:H161)</f>
        <v>2519.7900000000004</v>
      </c>
    </row>
    <row r="163" spans="2:8" s="6" customFormat="1" ht="15.75" x14ac:dyDescent="0.2">
      <c r="B163" s="50"/>
      <c r="C163" s="51" t="s">
        <v>92</v>
      </c>
      <c r="D163" s="52"/>
      <c r="E163" s="52"/>
      <c r="F163" s="13">
        <v>1</v>
      </c>
      <c r="G163" s="52"/>
      <c r="H163" s="52"/>
    </row>
    <row r="164" spans="2:8" ht="104.45" customHeight="1" x14ac:dyDescent="0.2">
      <c r="B164" s="68" t="s">
        <v>163</v>
      </c>
      <c r="C164" s="71" t="s">
        <v>61</v>
      </c>
      <c r="D164" s="77" t="s">
        <v>3</v>
      </c>
      <c r="E164" s="67">
        <v>3</v>
      </c>
      <c r="F164" s="13">
        <v>1</v>
      </c>
      <c r="G164" s="58"/>
      <c r="H164" s="22">
        <f t="shared" si="0"/>
        <v>3</v>
      </c>
    </row>
    <row r="165" spans="2:8" ht="101.45" customHeight="1" x14ac:dyDescent="0.2">
      <c r="B165" s="68" t="s">
        <v>164</v>
      </c>
      <c r="C165" s="71" t="s">
        <v>165</v>
      </c>
      <c r="D165" s="77" t="s">
        <v>3</v>
      </c>
      <c r="E165" s="67">
        <v>3</v>
      </c>
      <c r="F165" s="13">
        <v>1</v>
      </c>
      <c r="G165" s="58"/>
      <c r="H165" s="22">
        <f t="shared" ref="H165:H169" si="4">ROUND(E165*F165,2)</f>
        <v>3</v>
      </c>
    </row>
    <row r="166" spans="2:8" ht="54" customHeight="1" x14ac:dyDescent="0.2">
      <c r="B166" s="68" t="s">
        <v>166</v>
      </c>
      <c r="C166" s="71" t="s">
        <v>167</v>
      </c>
      <c r="D166" s="77" t="s">
        <v>4</v>
      </c>
      <c r="E166" s="67">
        <v>30.59</v>
      </c>
      <c r="F166" s="13">
        <v>1</v>
      </c>
      <c r="G166" s="58"/>
      <c r="H166" s="22">
        <f t="shared" si="4"/>
        <v>30.59</v>
      </c>
    </row>
    <row r="167" spans="2:8" ht="75.599999999999994" customHeight="1" x14ac:dyDescent="0.2">
      <c r="B167" s="68" t="s">
        <v>168</v>
      </c>
      <c r="C167" s="71" t="s">
        <v>169</v>
      </c>
      <c r="D167" s="77" t="s">
        <v>3</v>
      </c>
      <c r="E167" s="67">
        <v>2</v>
      </c>
      <c r="F167" s="13">
        <v>1</v>
      </c>
      <c r="G167" s="58"/>
      <c r="H167" s="22">
        <f t="shared" si="4"/>
        <v>2</v>
      </c>
    </row>
    <row r="168" spans="2:8" ht="99.75" x14ac:dyDescent="0.2">
      <c r="B168" s="68" t="s">
        <v>170</v>
      </c>
      <c r="C168" s="71" t="s">
        <v>49</v>
      </c>
      <c r="D168" s="77" t="s">
        <v>4</v>
      </c>
      <c r="E168" s="67">
        <v>28.59</v>
      </c>
      <c r="F168" s="13">
        <v>1</v>
      </c>
      <c r="G168" s="58"/>
      <c r="H168" s="22">
        <f t="shared" si="4"/>
        <v>28.59</v>
      </c>
    </row>
    <row r="169" spans="2:8" ht="28.5" x14ac:dyDescent="0.2">
      <c r="B169" s="68" t="s">
        <v>171</v>
      </c>
      <c r="C169" s="71" t="s">
        <v>50</v>
      </c>
      <c r="D169" s="77" t="s">
        <v>3</v>
      </c>
      <c r="E169" s="67">
        <v>3</v>
      </c>
      <c r="F169" s="13">
        <v>1</v>
      </c>
      <c r="G169" s="58"/>
      <c r="H169" s="22">
        <f t="shared" si="4"/>
        <v>3</v>
      </c>
    </row>
    <row r="170" spans="2:8" ht="15.75" x14ac:dyDescent="0.2">
      <c r="B170" s="51"/>
      <c r="C170" s="53" t="s">
        <v>62</v>
      </c>
      <c r="D170" s="54"/>
      <c r="E170" s="54"/>
      <c r="F170" s="13">
        <v>1</v>
      </c>
      <c r="G170" s="54"/>
      <c r="H170" s="57">
        <f>SUM(H164:H169)</f>
        <v>70.180000000000007</v>
      </c>
    </row>
    <row r="171" spans="2:8" s="6" customFormat="1" ht="15.75" x14ac:dyDescent="0.2">
      <c r="B171" s="50"/>
      <c r="C171" s="51" t="s">
        <v>93</v>
      </c>
      <c r="D171" s="52"/>
      <c r="E171" s="52"/>
      <c r="F171" s="13">
        <v>1</v>
      </c>
      <c r="G171" s="52"/>
      <c r="H171" s="52"/>
    </row>
    <row r="172" spans="2:8" ht="75.599999999999994" customHeight="1" x14ac:dyDescent="0.2">
      <c r="B172" s="68" t="s">
        <v>172</v>
      </c>
      <c r="C172" s="71" t="s">
        <v>173</v>
      </c>
      <c r="D172" s="77" t="s">
        <v>3</v>
      </c>
      <c r="E172" s="67">
        <v>3</v>
      </c>
      <c r="F172" s="13">
        <v>1</v>
      </c>
      <c r="G172" s="58"/>
      <c r="H172" s="22">
        <f t="shared" si="0"/>
        <v>3</v>
      </c>
    </row>
    <row r="173" spans="2:8" ht="72.599999999999994" customHeight="1" x14ac:dyDescent="0.2">
      <c r="B173" s="68" t="s">
        <v>174</v>
      </c>
      <c r="C173" s="71" t="s">
        <v>175</v>
      </c>
      <c r="D173" s="77" t="s">
        <v>36</v>
      </c>
      <c r="E173" s="67">
        <v>1</v>
      </c>
      <c r="F173" s="13">
        <v>1</v>
      </c>
      <c r="G173" s="58"/>
      <c r="H173" s="22">
        <f t="shared" si="0"/>
        <v>1</v>
      </c>
    </row>
    <row r="174" spans="2:8" ht="60" customHeight="1" x14ac:dyDescent="0.2">
      <c r="B174" s="68" t="s">
        <v>176</v>
      </c>
      <c r="C174" s="71" t="s">
        <v>177</v>
      </c>
      <c r="D174" s="77" t="s">
        <v>3</v>
      </c>
      <c r="E174" s="67">
        <v>1</v>
      </c>
      <c r="F174" s="13">
        <v>1</v>
      </c>
      <c r="G174" s="58"/>
      <c r="H174" s="22">
        <f t="shared" si="0"/>
        <v>1</v>
      </c>
    </row>
    <row r="175" spans="2:8" ht="37.9" customHeight="1" x14ac:dyDescent="0.2">
      <c r="B175" s="68" t="s">
        <v>178</v>
      </c>
      <c r="C175" s="71" t="s">
        <v>35</v>
      </c>
      <c r="D175" s="77" t="s">
        <v>36</v>
      </c>
      <c r="E175" s="67">
        <v>25</v>
      </c>
      <c r="F175" s="13">
        <v>1</v>
      </c>
      <c r="G175" s="58"/>
      <c r="H175" s="22">
        <f t="shared" si="0"/>
        <v>25</v>
      </c>
    </row>
    <row r="176" spans="2:8" ht="77.45" customHeight="1" x14ac:dyDescent="0.2">
      <c r="B176" s="68" t="s">
        <v>179</v>
      </c>
      <c r="C176" s="71" t="s">
        <v>37</v>
      </c>
      <c r="D176" s="77" t="s">
        <v>36</v>
      </c>
      <c r="E176" s="67">
        <v>15</v>
      </c>
      <c r="F176" s="13">
        <v>1</v>
      </c>
      <c r="G176" s="58"/>
      <c r="H176" s="22">
        <f t="shared" si="0"/>
        <v>15</v>
      </c>
    </row>
    <row r="177" spans="2:8" ht="86.45" customHeight="1" x14ac:dyDescent="0.2">
      <c r="B177" s="68" t="s">
        <v>180</v>
      </c>
      <c r="C177" s="71" t="s">
        <v>80</v>
      </c>
      <c r="D177" s="77" t="s">
        <v>3</v>
      </c>
      <c r="E177" s="67">
        <v>13</v>
      </c>
      <c r="F177" s="13">
        <v>1</v>
      </c>
      <c r="G177" s="58"/>
      <c r="H177" s="22">
        <f t="shared" si="0"/>
        <v>13</v>
      </c>
    </row>
    <row r="178" spans="2:8" ht="101.45" customHeight="1" x14ac:dyDescent="0.2">
      <c r="B178" s="68" t="s">
        <v>181</v>
      </c>
      <c r="C178" s="71" t="s">
        <v>51</v>
      </c>
      <c r="D178" s="77" t="s">
        <v>3</v>
      </c>
      <c r="E178" s="67">
        <v>12</v>
      </c>
      <c r="F178" s="13">
        <v>1</v>
      </c>
      <c r="G178" s="58"/>
      <c r="H178" s="22">
        <f t="shared" si="0"/>
        <v>12</v>
      </c>
    </row>
    <row r="179" spans="2:8" ht="42.75" x14ac:dyDescent="0.2">
      <c r="B179" s="68" t="s">
        <v>182</v>
      </c>
      <c r="C179" s="71" t="s">
        <v>38</v>
      </c>
      <c r="D179" s="77" t="s">
        <v>3</v>
      </c>
      <c r="E179" s="67">
        <v>12</v>
      </c>
      <c r="F179" s="13">
        <v>1</v>
      </c>
      <c r="G179" s="58"/>
      <c r="H179" s="22">
        <f t="shared" si="0"/>
        <v>12</v>
      </c>
    </row>
    <row r="180" spans="2:8" ht="57" x14ac:dyDescent="0.2">
      <c r="B180" s="68" t="s">
        <v>183</v>
      </c>
      <c r="C180" s="71" t="s">
        <v>39</v>
      </c>
      <c r="D180" s="77" t="s">
        <v>36</v>
      </c>
      <c r="E180" s="67">
        <v>12</v>
      </c>
      <c r="F180" s="13">
        <v>1</v>
      </c>
      <c r="G180" s="58"/>
      <c r="H180" s="22">
        <f t="shared" ref="H180:H219" si="5">ROUND(E180*F180,2)</f>
        <v>12</v>
      </c>
    </row>
    <row r="181" spans="2:8" ht="42.75" x14ac:dyDescent="0.2">
      <c r="B181" s="68" t="s">
        <v>184</v>
      </c>
      <c r="C181" s="71" t="s">
        <v>40</v>
      </c>
      <c r="D181" s="77" t="s">
        <v>3</v>
      </c>
      <c r="E181" s="67">
        <v>1</v>
      </c>
      <c r="F181" s="13">
        <v>1</v>
      </c>
      <c r="G181" s="58"/>
      <c r="H181" s="22">
        <f t="shared" si="5"/>
        <v>1</v>
      </c>
    </row>
    <row r="182" spans="2:8" ht="99.75" x14ac:dyDescent="0.2">
      <c r="B182" s="68" t="s">
        <v>185</v>
      </c>
      <c r="C182" s="71" t="s">
        <v>81</v>
      </c>
      <c r="D182" s="77" t="s">
        <v>36</v>
      </c>
      <c r="E182" s="67">
        <v>6</v>
      </c>
      <c r="F182" s="13">
        <v>1</v>
      </c>
      <c r="G182" s="58"/>
      <c r="H182" s="22">
        <f t="shared" si="5"/>
        <v>6</v>
      </c>
    </row>
    <row r="183" spans="2:8" ht="71.25" x14ac:dyDescent="0.2">
      <c r="B183" s="68" t="s">
        <v>186</v>
      </c>
      <c r="C183" s="71" t="s">
        <v>42</v>
      </c>
      <c r="D183" s="77" t="s">
        <v>3</v>
      </c>
      <c r="E183" s="67">
        <v>6</v>
      </c>
      <c r="F183" s="13">
        <v>1</v>
      </c>
      <c r="G183" s="58"/>
      <c r="H183" s="22">
        <f t="shared" si="5"/>
        <v>6</v>
      </c>
    </row>
    <row r="184" spans="2:8" ht="42.75" x14ac:dyDescent="0.2">
      <c r="B184" s="68" t="s">
        <v>187</v>
      </c>
      <c r="C184" s="71" t="s">
        <v>188</v>
      </c>
      <c r="D184" s="77" t="s">
        <v>36</v>
      </c>
      <c r="E184" s="67">
        <v>3</v>
      </c>
      <c r="F184" s="13">
        <v>1</v>
      </c>
      <c r="G184" s="58"/>
      <c r="H184" s="22">
        <f t="shared" si="5"/>
        <v>3</v>
      </c>
    </row>
    <row r="185" spans="2:8" ht="71.25" x14ac:dyDescent="0.2">
      <c r="B185" s="68" t="s">
        <v>189</v>
      </c>
      <c r="C185" s="71" t="s">
        <v>41</v>
      </c>
      <c r="D185" s="77" t="s">
        <v>3</v>
      </c>
      <c r="E185" s="67">
        <v>6</v>
      </c>
      <c r="F185" s="13">
        <v>1</v>
      </c>
      <c r="G185" s="58"/>
      <c r="H185" s="22">
        <f t="shared" si="5"/>
        <v>6</v>
      </c>
    </row>
    <row r="186" spans="2:8" ht="71.25" x14ac:dyDescent="0.2">
      <c r="B186" s="68" t="s">
        <v>190</v>
      </c>
      <c r="C186" s="71" t="s">
        <v>63</v>
      </c>
      <c r="D186" s="77" t="s">
        <v>3</v>
      </c>
      <c r="E186" s="67">
        <v>6</v>
      </c>
      <c r="F186" s="13">
        <v>1</v>
      </c>
      <c r="G186" s="58"/>
      <c r="H186" s="22">
        <f t="shared" ref="H186:H190" si="6">ROUND(E186*F186,2)</f>
        <v>6</v>
      </c>
    </row>
    <row r="187" spans="2:8" ht="142.5" x14ac:dyDescent="0.2">
      <c r="B187" s="68" t="s">
        <v>191</v>
      </c>
      <c r="C187" s="71" t="s">
        <v>82</v>
      </c>
      <c r="D187" s="77" t="s">
        <v>3</v>
      </c>
      <c r="E187" s="67">
        <v>6</v>
      </c>
      <c r="F187" s="13">
        <v>1</v>
      </c>
      <c r="G187" s="58"/>
      <c r="H187" s="22">
        <f t="shared" si="6"/>
        <v>6</v>
      </c>
    </row>
    <row r="188" spans="2:8" ht="93" customHeight="1" x14ac:dyDescent="0.2">
      <c r="B188" s="68" t="s">
        <v>192</v>
      </c>
      <c r="C188" s="71" t="s">
        <v>193</v>
      </c>
      <c r="D188" s="77" t="s">
        <v>36</v>
      </c>
      <c r="E188" s="67">
        <v>6</v>
      </c>
      <c r="F188" s="13">
        <v>1</v>
      </c>
      <c r="G188" s="58"/>
      <c r="H188" s="22">
        <f t="shared" si="6"/>
        <v>6</v>
      </c>
    </row>
    <row r="189" spans="2:8" ht="117" customHeight="1" x14ac:dyDescent="0.2">
      <c r="B189" s="68" t="s">
        <v>194</v>
      </c>
      <c r="C189" s="71" t="s">
        <v>195</v>
      </c>
      <c r="D189" s="77" t="s">
        <v>3</v>
      </c>
      <c r="E189" s="67">
        <v>6</v>
      </c>
      <c r="F189" s="13">
        <v>1</v>
      </c>
      <c r="G189" s="58"/>
      <c r="H189" s="22">
        <f t="shared" si="6"/>
        <v>6</v>
      </c>
    </row>
    <row r="190" spans="2:8" ht="42.75" x14ac:dyDescent="0.2">
      <c r="B190" s="68" t="s">
        <v>196</v>
      </c>
      <c r="C190" s="71" t="s">
        <v>197</v>
      </c>
      <c r="D190" s="77" t="s">
        <v>3</v>
      </c>
      <c r="E190" s="67">
        <v>2</v>
      </c>
      <c r="F190" s="13">
        <v>1</v>
      </c>
      <c r="G190" s="58"/>
      <c r="H190" s="22">
        <f t="shared" si="6"/>
        <v>2</v>
      </c>
    </row>
    <row r="191" spans="2:8" ht="15.75" x14ac:dyDescent="0.2">
      <c r="B191" s="51"/>
      <c r="C191" s="53" t="s">
        <v>45</v>
      </c>
      <c r="D191" s="54"/>
      <c r="E191" s="54"/>
      <c r="F191" s="13">
        <v>1</v>
      </c>
      <c r="G191" s="54"/>
      <c r="H191" s="57">
        <f>SUM(H172:H190)</f>
        <v>142</v>
      </c>
    </row>
    <row r="192" spans="2:8" ht="15.75" x14ac:dyDescent="0.2">
      <c r="B192" s="55"/>
      <c r="C192" s="56" t="s">
        <v>102</v>
      </c>
      <c r="D192" s="63"/>
      <c r="E192" s="65"/>
      <c r="F192" s="13">
        <v>1</v>
      </c>
      <c r="G192" s="65"/>
      <c r="H192" s="59">
        <f>H117+H136+H147+H162+H170+H191</f>
        <v>32151.19</v>
      </c>
    </row>
    <row r="193" spans="2:8" s="24" customFormat="1" ht="15.75" x14ac:dyDescent="0.25">
      <c r="B193" s="34"/>
      <c r="C193" s="60" t="s">
        <v>266</v>
      </c>
      <c r="D193" s="61"/>
      <c r="E193" s="66"/>
      <c r="F193" s="13">
        <v>1</v>
      </c>
      <c r="G193" s="66"/>
      <c r="H193" s="62"/>
    </row>
    <row r="194" spans="2:8" s="6" customFormat="1" ht="15.75" x14ac:dyDescent="0.2">
      <c r="B194" s="50"/>
      <c r="C194" s="51" t="s">
        <v>199</v>
      </c>
      <c r="D194" s="52"/>
      <c r="E194" s="52"/>
      <c r="F194" s="13">
        <v>1</v>
      </c>
      <c r="G194" s="52"/>
      <c r="H194" s="52"/>
    </row>
    <row r="195" spans="2:8" ht="156.75" x14ac:dyDescent="0.2">
      <c r="B195" s="68" t="s">
        <v>203</v>
      </c>
      <c r="C195" s="71" t="s">
        <v>204</v>
      </c>
      <c r="D195" s="77" t="s">
        <v>4</v>
      </c>
      <c r="E195" s="67">
        <v>16.5</v>
      </c>
      <c r="F195" s="13">
        <v>1</v>
      </c>
      <c r="G195" s="58"/>
      <c r="H195" s="22">
        <f t="shared" si="5"/>
        <v>16.5</v>
      </c>
    </row>
    <row r="196" spans="2:8" ht="99.75" x14ac:dyDescent="0.2">
      <c r="B196" s="68" t="s">
        <v>205</v>
      </c>
      <c r="C196" s="71" t="s">
        <v>206</v>
      </c>
      <c r="D196" s="77" t="s">
        <v>5</v>
      </c>
      <c r="E196" s="67">
        <v>24.4</v>
      </c>
      <c r="F196" s="13">
        <v>1</v>
      </c>
      <c r="G196" s="58"/>
      <c r="H196" s="22">
        <f t="shared" si="5"/>
        <v>24.4</v>
      </c>
    </row>
    <row r="197" spans="2:8" ht="128.25" x14ac:dyDescent="0.2">
      <c r="B197" s="68" t="s">
        <v>207</v>
      </c>
      <c r="C197" s="71" t="s">
        <v>208</v>
      </c>
      <c r="D197" s="77" t="s">
        <v>4</v>
      </c>
      <c r="E197" s="67">
        <v>121.68</v>
      </c>
      <c r="F197" s="13">
        <v>1</v>
      </c>
      <c r="G197" s="58"/>
      <c r="H197" s="22">
        <f t="shared" si="5"/>
        <v>121.68</v>
      </c>
    </row>
    <row r="198" spans="2:8" ht="99.75" x14ac:dyDescent="0.2">
      <c r="B198" s="68" t="s">
        <v>209</v>
      </c>
      <c r="C198" s="71" t="s">
        <v>210</v>
      </c>
      <c r="D198" s="77" t="s">
        <v>4</v>
      </c>
      <c r="E198" s="67">
        <v>119.52</v>
      </c>
      <c r="F198" s="13">
        <v>1</v>
      </c>
      <c r="G198" s="58"/>
      <c r="H198" s="22">
        <f t="shared" si="5"/>
        <v>119.52</v>
      </c>
    </row>
    <row r="199" spans="2:8" ht="42.75" x14ac:dyDescent="0.2">
      <c r="B199" s="68" t="s">
        <v>211</v>
      </c>
      <c r="C199" s="71" t="s">
        <v>212</v>
      </c>
      <c r="D199" s="77" t="s">
        <v>5</v>
      </c>
      <c r="E199" s="67">
        <v>66.400000000000006</v>
      </c>
      <c r="F199" s="13">
        <v>1</v>
      </c>
      <c r="G199" s="58"/>
      <c r="H199" s="22">
        <f t="shared" si="5"/>
        <v>66.400000000000006</v>
      </c>
    </row>
    <row r="200" spans="2:8" ht="114" x14ac:dyDescent="0.2">
      <c r="B200" s="68" t="s">
        <v>213</v>
      </c>
      <c r="C200" s="71" t="s">
        <v>214</v>
      </c>
      <c r="D200" s="77" t="s">
        <v>4</v>
      </c>
      <c r="E200" s="67">
        <v>2.8</v>
      </c>
      <c r="F200" s="13">
        <v>1</v>
      </c>
      <c r="G200" s="58"/>
      <c r="H200" s="22">
        <f t="shared" si="5"/>
        <v>2.8</v>
      </c>
    </row>
    <row r="201" spans="2:8" ht="28.5" x14ac:dyDescent="0.2">
      <c r="B201" s="68" t="s">
        <v>215</v>
      </c>
      <c r="C201" s="71" t="s">
        <v>216</v>
      </c>
      <c r="D201" s="77" t="s">
        <v>4</v>
      </c>
      <c r="E201" s="67">
        <v>1.17</v>
      </c>
      <c r="F201" s="13">
        <v>1</v>
      </c>
      <c r="G201" s="58"/>
      <c r="H201" s="22">
        <f t="shared" si="5"/>
        <v>1.17</v>
      </c>
    </row>
    <row r="202" spans="2:8" ht="15.75" x14ac:dyDescent="0.2">
      <c r="B202" s="51"/>
      <c r="C202" s="53" t="s">
        <v>34</v>
      </c>
      <c r="D202" s="54"/>
      <c r="E202" s="54"/>
      <c r="F202" s="13">
        <v>1</v>
      </c>
      <c r="G202" s="54"/>
      <c r="H202" s="57">
        <f>SUM(H195:H201)</f>
        <v>352.47</v>
      </c>
    </row>
    <row r="203" spans="2:8" s="6" customFormat="1" ht="15.75" x14ac:dyDescent="0.2">
      <c r="B203" s="50"/>
      <c r="C203" s="51" t="s">
        <v>200</v>
      </c>
      <c r="D203" s="52"/>
      <c r="E203" s="52"/>
      <c r="F203" s="13">
        <v>1</v>
      </c>
      <c r="G203" s="52"/>
      <c r="H203" s="52"/>
    </row>
    <row r="204" spans="2:8" ht="99.75" x14ac:dyDescent="0.2">
      <c r="B204" s="68" t="s">
        <v>217</v>
      </c>
      <c r="C204" s="71" t="s">
        <v>218</v>
      </c>
      <c r="D204" s="77" t="s">
        <v>4</v>
      </c>
      <c r="E204" s="67">
        <v>14.97</v>
      </c>
      <c r="F204" s="13">
        <v>1</v>
      </c>
      <c r="G204" s="58"/>
      <c r="H204" s="22">
        <f t="shared" si="5"/>
        <v>14.97</v>
      </c>
    </row>
    <row r="205" spans="2:8" ht="42.75" x14ac:dyDescent="0.2">
      <c r="B205" s="68" t="s">
        <v>219</v>
      </c>
      <c r="C205" s="71" t="s">
        <v>220</v>
      </c>
      <c r="D205" s="77" t="s">
        <v>4</v>
      </c>
      <c r="E205" s="67">
        <v>3.2</v>
      </c>
      <c r="F205" s="13">
        <v>1</v>
      </c>
      <c r="G205" s="58"/>
      <c r="H205" s="22">
        <f t="shared" si="5"/>
        <v>3.2</v>
      </c>
    </row>
    <row r="206" spans="2:8" ht="15.75" x14ac:dyDescent="0.2">
      <c r="B206" s="51"/>
      <c r="C206" s="53" t="s">
        <v>62</v>
      </c>
      <c r="D206" s="54"/>
      <c r="E206" s="54"/>
      <c r="F206" s="13">
        <v>1</v>
      </c>
      <c r="G206" s="54"/>
      <c r="H206" s="57">
        <f>SUM(H204:H205)</f>
        <v>18.170000000000002</v>
      </c>
    </row>
    <row r="207" spans="2:8" s="6" customFormat="1" ht="15.75" x14ac:dyDescent="0.2">
      <c r="B207" s="50"/>
      <c r="C207" s="51" t="s">
        <v>201</v>
      </c>
      <c r="D207" s="52"/>
      <c r="E207" s="52"/>
      <c r="F207" s="13">
        <v>1</v>
      </c>
      <c r="G207" s="52"/>
      <c r="H207" s="52"/>
    </row>
    <row r="208" spans="2:8" ht="28.5" x14ac:dyDescent="0.2">
      <c r="B208" s="68" t="s">
        <v>178</v>
      </c>
      <c r="C208" s="71" t="s">
        <v>35</v>
      </c>
      <c r="D208" s="77" t="s">
        <v>36</v>
      </c>
      <c r="E208" s="67">
        <v>8</v>
      </c>
      <c r="F208" s="13">
        <v>1</v>
      </c>
      <c r="G208" s="58"/>
      <c r="H208" s="22">
        <f t="shared" si="5"/>
        <v>8</v>
      </c>
    </row>
    <row r="209" spans="2:8" ht="71.25" x14ac:dyDescent="0.2">
      <c r="B209" s="68" t="s">
        <v>221</v>
      </c>
      <c r="C209" s="71" t="s">
        <v>222</v>
      </c>
      <c r="D209" s="77" t="s">
        <v>3</v>
      </c>
      <c r="E209" s="67">
        <v>8</v>
      </c>
      <c r="F209" s="13">
        <v>1</v>
      </c>
      <c r="G209" s="58"/>
      <c r="H209" s="22">
        <f t="shared" si="5"/>
        <v>8</v>
      </c>
    </row>
    <row r="210" spans="2:8" ht="71.25" x14ac:dyDescent="0.2">
      <c r="B210" s="68" t="s">
        <v>186</v>
      </c>
      <c r="C210" s="71" t="s">
        <v>42</v>
      </c>
      <c r="D210" s="77" t="s">
        <v>3</v>
      </c>
      <c r="E210" s="67">
        <v>2</v>
      </c>
      <c r="F210" s="13">
        <v>1</v>
      </c>
      <c r="G210" s="58"/>
      <c r="H210" s="22">
        <f t="shared" si="5"/>
        <v>2</v>
      </c>
    </row>
    <row r="211" spans="2:8" ht="42.75" x14ac:dyDescent="0.2">
      <c r="B211" s="68" t="s">
        <v>223</v>
      </c>
      <c r="C211" s="71" t="s">
        <v>224</v>
      </c>
      <c r="D211" s="77" t="s">
        <v>3</v>
      </c>
      <c r="E211" s="67">
        <v>1</v>
      </c>
      <c r="F211" s="13">
        <v>1</v>
      </c>
      <c r="G211" s="58"/>
      <c r="H211" s="22">
        <f t="shared" si="5"/>
        <v>1</v>
      </c>
    </row>
    <row r="212" spans="2:8" ht="28.5" x14ac:dyDescent="0.2">
      <c r="B212" s="68" t="s">
        <v>225</v>
      </c>
      <c r="C212" s="71" t="s">
        <v>226</v>
      </c>
      <c r="D212" s="77" t="s">
        <v>36</v>
      </c>
      <c r="E212" s="67">
        <v>9</v>
      </c>
      <c r="F212" s="13">
        <v>1</v>
      </c>
      <c r="G212" s="58"/>
      <c r="H212" s="22">
        <f t="shared" si="5"/>
        <v>9</v>
      </c>
    </row>
    <row r="213" spans="2:8" ht="28.5" x14ac:dyDescent="0.2">
      <c r="B213" s="68" t="s">
        <v>227</v>
      </c>
      <c r="C213" s="71" t="s">
        <v>228</v>
      </c>
      <c r="D213" s="77" t="s">
        <v>36</v>
      </c>
      <c r="E213" s="67">
        <v>10</v>
      </c>
      <c r="F213" s="13">
        <v>1</v>
      </c>
      <c r="G213" s="58"/>
      <c r="H213" s="22">
        <f t="shared" si="5"/>
        <v>10</v>
      </c>
    </row>
    <row r="214" spans="2:8" ht="28.5" x14ac:dyDescent="0.2">
      <c r="B214" s="68" t="s">
        <v>229</v>
      </c>
      <c r="C214" s="71" t="s">
        <v>230</v>
      </c>
      <c r="D214" s="77" t="s">
        <v>36</v>
      </c>
      <c r="E214" s="67">
        <v>4</v>
      </c>
      <c r="F214" s="13">
        <v>1</v>
      </c>
      <c r="G214" s="58"/>
      <c r="H214" s="22">
        <f t="shared" si="5"/>
        <v>4</v>
      </c>
    </row>
    <row r="215" spans="2:8" ht="85.5" x14ac:dyDescent="0.2">
      <c r="B215" s="68" t="s">
        <v>231</v>
      </c>
      <c r="C215" s="71" t="s">
        <v>232</v>
      </c>
      <c r="D215" s="77" t="s">
        <v>3</v>
      </c>
      <c r="E215" s="67">
        <v>4</v>
      </c>
      <c r="F215" s="13">
        <v>1</v>
      </c>
      <c r="G215" s="58"/>
      <c r="H215" s="22">
        <f t="shared" si="5"/>
        <v>4</v>
      </c>
    </row>
    <row r="216" spans="2:8" ht="71.25" x14ac:dyDescent="0.2">
      <c r="B216" s="68" t="s">
        <v>233</v>
      </c>
      <c r="C216" s="71" t="s">
        <v>234</v>
      </c>
      <c r="D216" s="77" t="s">
        <v>3</v>
      </c>
      <c r="E216" s="67">
        <v>9</v>
      </c>
      <c r="F216" s="13">
        <v>1</v>
      </c>
      <c r="G216" s="58"/>
      <c r="H216" s="22">
        <f t="shared" si="5"/>
        <v>9</v>
      </c>
    </row>
    <row r="217" spans="2:8" ht="71.25" x14ac:dyDescent="0.2">
      <c r="B217" s="68" t="s">
        <v>235</v>
      </c>
      <c r="C217" s="71" t="s">
        <v>236</v>
      </c>
      <c r="D217" s="77" t="s">
        <v>3</v>
      </c>
      <c r="E217" s="67">
        <v>1</v>
      </c>
      <c r="F217" s="13">
        <v>1</v>
      </c>
      <c r="G217" s="58"/>
      <c r="H217" s="22">
        <f t="shared" si="5"/>
        <v>1</v>
      </c>
    </row>
    <row r="218" spans="2:8" ht="85.5" x14ac:dyDescent="0.2">
      <c r="B218" s="68" t="s">
        <v>237</v>
      </c>
      <c r="C218" s="71" t="s">
        <v>238</v>
      </c>
      <c r="D218" s="77" t="s">
        <v>3</v>
      </c>
      <c r="E218" s="67">
        <v>7</v>
      </c>
      <c r="F218" s="13">
        <v>1</v>
      </c>
      <c r="G218" s="58"/>
      <c r="H218" s="22">
        <f t="shared" si="5"/>
        <v>7</v>
      </c>
    </row>
    <row r="219" spans="2:8" ht="28.5" x14ac:dyDescent="0.2">
      <c r="B219" s="68" t="s">
        <v>239</v>
      </c>
      <c r="C219" s="71" t="s">
        <v>240</v>
      </c>
      <c r="D219" s="77" t="s">
        <v>3</v>
      </c>
      <c r="E219" s="67">
        <v>5</v>
      </c>
      <c r="F219" s="13">
        <v>1</v>
      </c>
      <c r="G219" s="58"/>
      <c r="H219" s="22">
        <f t="shared" si="5"/>
        <v>5</v>
      </c>
    </row>
    <row r="220" spans="2:8" ht="42.75" x14ac:dyDescent="0.2">
      <c r="B220" s="68" t="s">
        <v>241</v>
      </c>
      <c r="C220" s="71" t="s">
        <v>242</v>
      </c>
      <c r="D220" s="77" t="s">
        <v>3</v>
      </c>
      <c r="E220" s="67">
        <v>1</v>
      </c>
      <c r="F220" s="13">
        <v>1</v>
      </c>
      <c r="G220" s="58"/>
      <c r="H220" s="22">
        <f t="shared" ref="H220:H223" si="7">ROUND(E220*F220,2)</f>
        <v>1</v>
      </c>
    </row>
    <row r="221" spans="2:8" ht="42.75" x14ac:dyDescent="0.2">
      <c r="B221" s="68" t="s">
        <v>243</v>
      </c>
      <c r="C221" s="71" t="s">
        <v>244</v>
      </c>
      <c r="D221" s="77" t="s">
        <v>3</v>
      </c>
      <c r="E221" s="67">
        <v>2</v>
      </c>
      <c r="F221" s="13">
        <v>1</v>
      </c>
      <c r="G221" s="58"/>
      <c r="H221" s="22">
        <f t="shared" si="7"/>
        <v>2</v>
      </c>
    </row>
    <row r="222" spans="2:8" ht="42.75" x14ac:dyDescent="0.2">
      <c r="B222" s="68" t="s">
        <v>245</v>
      </c>
      <c r="C222" s="71" t="s">
        <v>246</v>
      </c>
      <c r="D222" s="77" t="s">
        <v>3</v>
      </c>
      <c r="E222" s="67">
        <v>1</v>
      </c>
      <c r="F222" s="13">
        <v>1</v>
      </c>
      <c r="G222" s="58"/>
      <c r="H222" s="22">
        <f t="shared" si="7"/>
        <v>1</v>
      </c>
    </row>
    <row r="223" spans="2:8" ht="28.5" x14ac:dyDescent="0.2">
      <c r="B223" s="68" t="s">
        <v>247</v>
      </c>
      <c r="C223" s="71" t="s">
        <v>248</v>
      </c>
      <c r="D223" s="77" t="s">
        <v>3</v>
      </c>
      <c r="E223" s="67">
        <v>2</v>
      </c>
      <c r="F223" s="13">
        <v>1</v>
      </c>
      <c r="G223" s="58"/>
      <c r="H223" s="22">
        <f t="shared" si="7"/>
        <v>2</v>
      </c>
    </row>
    <row r="224" spans="2:8" ht="15.75" x14ac:dyDescent="0.2">
      <c r="B224" s="51"/>
      <c r="C224" s="53" t="s">
        <v>45</v>
      </c>
      <c r="D224" s="54"/>
      <c r="E224" s="54"/>
      <c r="F224" s="13">
        <v>1</v>
      </c>
      <c r="G224" s="54"/>
      <c r="H224" s="57">
        <f>SUM(H208:H223)</f>
        <v>74</v>
      </c>
    </row>
    <row r="225" spans="2:8" s="6" customFormat="1" ht="15.75" x14ac:dyDescent="0.2">
      <c r="B225" s="50"/>
      <c r="C225" s="51" t="s">
        <v>198</v>
      </c>
      <c r="D225" s="52"/>
      <c r="E225" s="52"/>
      <c r="F225" s="13">
        <v>1</v>
      </c>
      <c r="G225" s="52"/>
      <c r="H225" s="52"/>
    </row>
    <row r="226" spans="2:8" ht="71.25" x14ac:dyDescent="0.2">
      <c r="B226" s="68" t="s">
        <v>250</v>
      </c>
      <c r="C226" s="71" t="s">
        <v>251</v>
      </c>
      <c r="D226" s="77" t="s">
        <v>3</v>
      </c>
      <c r="E226" s="67">
        <v>1</v>
      </c>
      <c r="F226" s="13">
        <v>1</v>
      </c>
      <c r="G226" s="58"/>
      <c r="H226" s="22">
        <f t="shared" ref="H226:H229" si="8">ROUND(E226*F226,2)</f>
        <v>1</v>
      </c>
    </row>
    <row r="227" spans="2:8" ht="128.25" x14ac:dyDescent="0.2">
      <c r="B227" s="68" t="s">
        <v>252</v>
      </c>
      <c r="C227" s="71" t="s">
        <v>65</v>
      </c>
      <c r="D227" s="77" t="s">
        <v>3</v>
      </c>
      <c r="E227" s="67">
        <v>3</v>
      </c>
      <c r="F227" s="13">
        <v>1</v>
      </c>
      <c r="G227" s="58"/>
      <c r="H227" s="22">
        <f t="shared" si="8"/>
        <v>3</v>
      </c>
    </row>
    <row r="228" spans="2:8" ht="42.75" x14ac:dyDescent="0.2">
      <c r="B228" s="68" t="s">
        <v>253</v>
      </c>
      <c r="C228" s="71" t="s">
        <v>254</v>
      </c>
      <c r="D228" s="77" t="s">
        <v>5</v>
      </c>
      <c r="E228" s="67">
        <v>30</v>
      </c>
      <c r="F228" s="13">
        <v>1</v>
      </c>
      <c r="G228" s="58"/>
      <c r="H228" s="22">
        <f t="shared" si="8"/>
        <v>30</v>
      </c>
    </row>
    <row r="229" spans="2:8" ht="42.75" x14ac:dyDescent="0.2">
      <c r="B229" s="68" t="s">
        <v>255</v>
      </c>
      <c r="C229" s="71" t="s">
        <v>256</v>
      </c>
      <c r="D229" s="77" t="s">
        <v>5</v>
      </c>
      <c r="E229" s="67">
        <v>50</v>
      </c>
      <c r="F229" s="13">
        <v>1</v>
      </c>
      <c r="G229" s="58"/>
      <c r="H229" s="22">
        <f t="shared" si="8"/>
        <v>50</v>
      </c>
    </row>
    <row r="230" spans="2:8" ht="15.75" x14ac:dyDescent="0.2">
      <c r="B230" s="51"/>
      <c r="C230" s="53" t="s">
        <v>249</v>
      </c>
      <c r="D230" s="54"/>
      <c r="E230" s="54"/>
      <c r="F230" s="13">
        <v>1</v>
      </c>
      <c r="G230" s="54"/>
      <c r="H230" s="57">
        <f>SUM(H226:H229)</f>
        <v>84</v>
      </c>
    </row>
    <row r="231" spans="2:8" s="6" customFormat="1" ht="15.75" x14ac:dyDescent="0.2">
      <c r="B231" s="50"/>
      <c r="C231" s="51" t="s">
        <v>70</v>
      </c>
      <c r="D231" s="52"/>
      <c r="E231" s="52"/>
      <c r="F231" s="13">
        <v>1</v>
      </c>
      <c r="G231" s="52"/>
      <c r="H231" s="52"/>
    </row>
    <row r="232" spans="2:8" ht="99.75" x14ac:dyDescent="0.2">
      <c r="B232" s="68" t="s">
        <v>257</v>
      </c>
      <c r="C232" s="71" t="s">
        <v>258</v>
      </c>
      <c r="D232" s="77" t="s">
        <v>5</v>
      </c>
      <c r="E232" s="67">
        <v>22.6</v>
      </c>
      <c r="F232" s="13">
        <v>1</v>
      </c>
      <c r="G232" s="58"/>
      <c r="H232" s="22">
        <f t="shared" ref="H232:H249" si="9">ROUND(E232*F232,2)</f>
        <v>22.6</v>
      </c>
    </row>
    <row r="233" spans="2:8" ht="57" x14ac:dyDescent="0.2">
      <c r="B233" s="68" t="s">
        <v>149</v>
      </c>
      <c r="C233" s="71" t="s">
        <v>31</v>
      </c>
      <c r="D233" s="77" t="s">
        <v>4</v>
      </c>
      <c r="E233" s="67">
        <v>5.7</v>
      </c>
      <c r="F233" s="13">
        <v>1</v>
      </c>
      <c r="G233" s="58"/>
      <c r="H233" s="22">
        <f t="shared" si="9"/>
        <v>5.7</v>
      </c>
    </row>
    <row r="234" spans="2:8" ht="114" x14ac:dyDescent="0.2">
      <c r="B234" s="68" t="s">
        <v>151</v>
      </c>
      <c r="C234" s="71" t="s">
        <v>152</v>
      </c>
      <c r="D234" s="77" t="s">
        <v>4</v>
      </c>
      <c r="E234" s="67">
        <v>5.7</v>
      </c>
      <c r="F234" s="13">
        <v>1</v>
      </c>
      <c r="G234" s="58"/>
      <c r="H234" s="22">
        <f t="shared" si="9"/>
        <v>5.7</v>
      </c>
    </row>
    <row r="235" spans="2:8" ht="158.44999999999999" customHeight="1" x14ac:dyDescent="0.2">
      <c r="B235" s="68" t="s">
        <v>147</v>
      </c>
      <c r="C235" s="71" t="s">
        <v>148</v>
      </c>
      <c r="D235" s="77" t="s">
        <v>4</v>
      </c>
      <c r="E235" s="67">
        <v>8.16</v>
      </c>
      <c r="F235" s="13">
        <v>1</v>
      </c>
      <c r="G235" s="58"/>
      <c r="H235" s="22">
        <f t="shared" si="9"/>
        <v>8.16</v>
      </c>
    </row>
    <row r="236" spans="2:8" ht="156.75" x14ac:dyDescent="0.2">
      <c r="B236" s="68" t="s">
        <v>157</v>
      </c>
      <c r="C236" s="71" t="s">
        <v>19</v>
      </c>
      <c r="D236" s="77" t="s">
        <v>4</v>
      </c>
      <c r="E236" s="67">
        <v>16.32</v>
      </c>
      <c r="F236" s="13">
        <v>1</v>
      </c>
      <c r="G236" s="58"/>
      <c r="H236" s="22">
        <f t="shared" si="9"/>
        <v>16.32</v>
      </c>
    </row>
    <row r="237" spans="2:8" ht="171" x14ac:dyDescent="0.2">
      <c r="B237" s="68" t="s">
        <v>160</v>
      </c>
      <c r="C237" s="71" t="s">
        <v>78</v>
      </c>
      <c r="D237" s="77" t="s">
        <v>4</v>
      </c>
      <c r="E237" s="67">
        <v>16.32</v>
      </c>
      <c r="F237" s="13">
        <v>1</v>
      </c>
      <c r="G237" s="58"/>
      <c r="H237" s="22">
        <f t="shared" si="9"/>
        <v>16.32</v>
      </c>
    </row>
    <row r="238" spans="2:8" ht="42.75" x14ac:dyDescent="0.2">
      <c r="B238" s="68" t="s">
        <v>259</v>
      </c>
      <c r="C238" s="71" t="s">
        <v>66</v>
      </c>
      <c r="D238" s="77" t="s">
        <v>3</v>
      </c>
      <c r="E238" s="67">
        <v>1</v>
      </c>
      <c r="F238" s="13">
        <v>1</v>
      </c>
      <c r="G238" s="58"/>
      <c r="H238" s="22">
        <f t="shared" si="9"/>
        <v>1</v>
      </c>
    </row>
    <row r="239" spans="2:8" ht="42.75" x14ac:dyDescent="0.2">
      <c r="B239" s="68" t="s">
        <v>260</v>
      </c>
      <c r="C239" s="71" t="s">
        <v>67</v>
      </c>
      <c r="D239" s="77" t="s">
        <v>3</v>
      </c>
      <c r="E239" s="67">
        <v>1</v>
      </c>
      <c r="F239" s="13">
        <v>1</v>
      </c>
      <c r="G239" s="58"/>
      <c r="H239" s="22">
        <f t="shared" si="9"/>
        <v>1</v>
      </c>
    </row>
    <row r="240" spans="2:8" ht="42.75" x14ac:dyDescent="0.2">
      <c r="B240" s="68" t="s">
        <v>261</v>
      </c>
      <c r="C240" s="71" t="s">
        <v>262</v>
      </c>
      <c r="D240" s="77" t="s">
        <v>3</v>
      </c>
      <c r="E240" s="67">
        <v>2</v>
      </c>
      <c r="F240" s="13">
        <v>1</v>
      </c>
      <c r="G240" s="58"/>
      <c r="H240" s="22">
        <f t="shared" si="9"/>
        <v>2</v>
      </c>
    </row>
    <row r="241" spans="2:8" ht="42.75" x14ac:dyDescent="0.2">
      <c r="B241" s="68" t="s">
        <v>263</v>
      </c>
      <c r="C241" s="71" t="s">
        <v>68</v>
      </c>
      <c r="D241" s="77" t="s">
        <v>3</v>
      </c>
      <c r="E241" s="67">
        <v>2</v>
      </c>
      <c r="F241" s="13">
        <v>1</v>
      </c>
      <c r="G241" s="58"/>
      <c r="H241" s="22">
        <f t="shared" si="9"/>
        <v>2</v>
      </c>
    </row>
    <row r="242" spans="2:8" ht="42.75" x14ac:dyDescent="0.2">
      <c r="B242" s="68" t="s">
        <v>264</v>
      </c>
      <c r="C242" s="71" t="s">
        <v>265</v>
      </c>
      <c r="D242" s="77" t="s">
        <v>3</v>
      </c>
      <c r="E242" s="67">
        <v>1</v>
      </c>
      <c r="F242" s="13">
        <v>1</v>
      </c>
      <c r="G242" s="58"/>
      <c r="H242" s="22">
        <f t="shared" si="9"/>
        <v>1</v>
      </c>
    </row>
    <row r="243" spans="2:8" ht="15.75" x14ac:dyDescent="0.2">
      <c r="B243" s="51"/>
      <c r="C243" s="53" t="s">
        <v>64</v>
      </c>
      <c r="D243" s="54"/>
      <c r="E243" s="54"/>
      <c r="F243" s="13">
        <v>1</v>
      </c>
      <c r="G243" s="54"/>
      <c r="H243" s="57">
        <f>SUM(H232:H242)</f>
        <v>81.8</v>
      </c>
    </row>
    <row r="244" spans="2:8" ht="15.75" x14ac:dyDescent="0.2">
      <c r="B244" s="55"/>
      <c r="C244" s="56" t="s">
        <v>267</v>
      </c>
      <c r="D244" s="63"/>
      <c r="E244" s="65"/>
      <c r="F244" s="13">
        <v>1</v>
      </c>
      <c r="G244" s="65"/>
      <c r="H244" s="59">
        <f>H243+H230+H224+H206+H202</f>
        <v>610.44000000000005</v>
      </c>
    </row>
    <row r="245" spans="2:8" s="24" customFormat="1" ht="15.75" x14ac:dyDescent="0.25">
      <c r="B245" s="34"/>
      <c r="C245" s="60" t="s">
        <v>268</v>
      </c>
      <c r="D245" s="61"/>
      <c r="E245" s="66"/>
      <c r="F245" s="13">
        <v>1</v>
      </c>
      <c r="G245" s="66"/>
      <c r="H245" s="62"/>
    </row>
    <row r="246" spans="2:8" s="6" customFormat="1" ht="15.75" x14ac:dyDescent="0.2">
      <c r="B246" s="50"/>
      <c r="C246" s="51" t="s">
        <v>270</v>
      </c>
      <c r="D246" s="52"/>
      <c r="E246" s="52"/>
      <c r="F246" s="13">
        <v>1</v>
      </c>
      <c r="G246" s="52"/>
      <c r="H246" s="52"/>
    </row>
    <row r="247" spans="2:8" ht="28.5" x14ac:dyDescent="0.2">
      <c r="B247" s="68" t="s">
        <v>136</v>
      </c>
      <c r="C247" s="71" t="s">
        <v>26</v>
      </c>
      <c r="D247" s="77" t="s">
        <v>4</v>
      </c>
      <c r="E247" s="67">
        <v>15.54</v>
      </c>
      <c r="F247" s="13">
        <v>1</v>
      </c>
      <c r="G247" s="58"/>
      <c r="H247" s="22">
        <f t="shared" si="9"/>
        <v>15.54</v>
      </c>
    </row>
    <row r="248" spans="2:8" ht="42.75" x14ac:dyDescent="0.2">
      <c r="B248" s="68" t="s">
        <v>137</v>
      </c>
      <c r="C248" s="71" t="s">
        <v>28</v>
      </c>
      <c r="D248" s="77" t="s">
        <v>20</v>
      </c>
      <c r="E248" s="67">
        <v>147.15</v>
      </c>
      <c r="F248" s="13">
        <v>1</v>
      </c>
      <c r="G248" s="58"/>
      <c r="H248" s="22">
        <f t="shared" si="9"/>
        <v>147.15</v>
      </c>
    </row>
    <row r="249" spans="2:8" ht="85.5" x14ac:dyDescent="0.2">
      <c r="B249" s="68" t="s">
        <v>271</v>
      </c>
      <c r="C249" s="71" t="s">
        <v>29</v>
      </c>
      <c r="D249" s="77" t="s">
        <v>21</v>
      </c>
      <c r="E249" s="67">
        <v>1.63</v>
      </c>
      <c r="F249" s="13">
        <v>1</v>
      </c>
      <c r="G249" s="58"/>
      <c r="H249" s="22">
        <f t="shared" si="9"/>
        <v>1.63</v>
      </c>
    </row>
    <row r="250" spans="2:8" ht="91.9" customHeight="1" x14ac:dyDescent="0.2">
      <c r="B250" s="68" t="s">
        <v>272</v>
      </c>
      <c r="C250" s="71" t="s">
        <v>273</v>
      </c>
      <c r="D250" s="77" t="s">
        <v>5</v>
      </c>
      <c r="E250" s="67">
        <v>30.6</v>
      </c>
      <c r="F250" s="13">
        <v>1</v>
      </c>
      <c r="G250" s="58"/>
      <c r="H250" s="22">
        <f t="shared" ref="H250:H252" si="10">ROUND(E250*F250,2)</f>
        <v>30.6</v>
      </c>
    </row>
    <row r="251" spans="2:8" ht="28.5" x14ac:dyDescent="0.2">
      <c r="B251" s="68" t="s">
        <v>274</v>
      </c>
      <c r="C251" s="71" t="s">
        <v>275</v>
      </c>
      <c r="D251" s="77" t="s">
        <v>5</v>
      </c>
      <c r="E251" s="67">
        <v>30.6</v>
      </c>
      <c r="F251" s="13">
        <v>1</v>
      </c>
      <c r="G251" s="58"/>
      <c r="H251" s="22">
        <f t="shared" si="10"/>
        <v>30.6</v>
      </c>
    </row>
    <row r="252" spans="2:8" ht="36" customHeight="1" x14ac:dyDescent="0.2">
      <c r="B252" s="68" t="s">
        <v>157</v>
      </c>
      <c r="C252" s="71" t="s">
        <v>19</v>
      </c>
      <c r="D252" s="77" t="s">
        <v>4</v>
      </c>
      <c r="E252" s="67">
        <v>15.54</v>
      </c>
      <c r="F252" s="13">
        <v>1</v>
      </c>
      <c r="G252" s="58"/>
      <c r="H252" s="22">
        <f t="shared" si="10"/>
        <v>15.54</v>
      </c>
    </row>
    <row r="253" spans="2:8" ht="171" x14ac:dyDescent="0.2">
      <c r="B253" s="68" t="s">
        <v>160</v>
      </c>
      <c r="C253" s="71" t="s">
        <v>78</v>
      </c>
      <c r="D253" s="77" t="s">
        <v>4</v>
      </c>
      <c r="E253" s="67">
        <v>31.08</v>
      </c>
      <c r="F253" s="13">
        <v>1</v>
      </c>
      <c r="G253" s="58"/>
      <c r="H253" s="22">
        <f t="shared" ref="H253:H254" si="11">ROUND(E253*F253,2)</f>
        <v>31.08</v>
      </c>
    </row>
    <row r="254" spans="2:8" ht="185.25" x14ac:dyDescent="0.2">
      <c r="B254" s="68" t="s">
        <v>276</v>
      </c>
      <c r="C254" s="71" t="s">
        <v>277</v>
      </c>
      <c r="D254" s="77" t="s">
        <v>5</v>
      </c>
      <c r="E254" s="67">
        <v>26.62</v>
      </c>
      <c r="F254" s="13">
        <v>1</v>
      </c>
      <c r="G254" s="58"/>
      <c r="H254" s="22">
        <f t="shared" si="11"/>
        <v>26.62</v>
      </c>
    </row>
    <row r="255" spans="2:8" ht="15.75" x14ac:dyDescent="0.2">
      <c r="B255" s="51"/>
      <c r="C255" s="53" t="s">
        <v>30</v>
      </c>
      <c r="D255" s="54"/>
      <c r="E255" s="54"/>
      <c r="F255" s="13">
        <v>1</v>
      </c>
      <c r="G255" s="54"/>
      <c r="H255" s="57">
        <f>SUM(H247:H254)</f>
        <v>298.76</v>
      </c>
    </row>
    <row r="256" spans="2:8" ht="15.75" x14ac:dyDescent="0.2">
      <c r="B256" s="55"/>
      <c r="C256" s="56" t="s">
        <v>269</v>
      </c>
      <c r="D256" s="63"/>
      <c r="E256" s="65"/>
      <c r="F256" s="13">
        <v>1</v>
      </c>
      <c r="G256" s="65"/>
      <c r="H256" s="59">
        <f>H255</f>
        <v>298.76</v>
      </c>
    </row>
    <row r="257" spans="2:8" s="24" customFormat="1" ht="15.75" x14ac:dyDescent="0.25">
      <c r="B257" s="34"/>
      <c r="C257" s="60" t="s">
        <v>281</v>
      </c>
      <c r="D257" s="61"/>
      <c r="E257" s="66"/>
      <c r="F257" s="13">
        <v>1</v>
      </c>
      <c r="G257" s="66"/>
      <c r="H257" s="62"/>
    </row>
    <row r="258" spans="2:8" s="6" customFormat="1" ht="15.75" x14ac:dyDescent="0.2">
      <c r="B258" s="50"/>
      <c r="C258" s="51" t="s">
        <v>270</v>
      </c>
      <c r="D258" s="52"/>
      <c r="E258" s="52"/>
      <c r="F258" s="13">
        <v>1</v>
      </c>
      <c r="G258" s="52"/>
      <c r="H258" s="52"/>
    </row>
    <row r="259" spans="2:8" ht="99.75" x14ac:dyDescent="0.2">
      <c r="B259" s="68" t="s">
        <v>132</v>
      </c>
      <c r="C259" s="71" t="s">
        <v>133</v>
      </c>
      <c r="D259" s="77" t="s">
        <v>5</v>
      </c>
      <c r="E259" s="67">
        <v>42.72</v>
      </c>
      <c r="F259" s="13">
        <v>1</v>
      </c>
      <c r="G259" s="58"/>
      <c r="H259" s="22">
        <f t="shared" ref="H259:H262" si="12">ROUND(E259*F259,2)</f>
        <v>42.72</v>
      </c>
    </row>
    <row r="260" spans="2:8" ht="42.75" x14ac:dyDescent="0.2">
      <c r="B260" s="68" t="s">
        <v>134</v>
      </c>
      <c r="C260" s="71" t="s">
        <v>58</v>
      </c>
      <c r="D260" s="77" t="s">
        <v>4</v>
      </c>
      <c r="E260" s="67">
        <v>92.45</v>
      </c>
      <c r="F260" s="13">
        <v>1</v>
      </c>
      <c r="G260" s="58"/>
      <c r="H260" s="22">
        <f t="shared" si="12"/>
        <v>92.45</v>
      </c>
    </row>
    <row r="261" spans="2:8" ht="28.5" x14ac:dyDescent="0.2">
      <c r="B261" s="68" t="s">
        <v>135</v>
      </c>
      <c r="C261" s="71" t="s">
        <v>27</v>
      </c>
      <c r="D261" s="77" t="s">
        <v>4</v>
      </c>
      <c r="E261" s="67">
        <v>56.16</v>
      </c>
      <c r="F261" s="13">
        <v>1</v>
      </c>
      <c r="G261" s="58"/>
      <c r="H261" s="22">
        <f t="shared" si="12"/>
        <v>56.16</v>
      </c>
    </row>
    <row r="262" spans="2:8" ht="57" x14ac:dyDescent="0.2">
      <c r="B262" s="68" t="s">
        <v>283</v>
      </c>
      <c r="C262" s="71" t="s">
        <v>83</v>
      </c>
      <c r="D262" s="77" t="s">
        <v>4</v>
      </c>
      <c r="E262" s="67">
        <v>45.67</v>
      </c>
      <c r="F262" s="13">
        <v>1</v>
      </c>
      <c r="G262" s="58"/>
      <c r="H262" s="22">
        <f t="shared" si="12"/>
        <v>45.67</v>
      </c>
    </row>
    <row r="263" spans="2:8" ht="28.5" x14ac:dyDescent="0.2">
      <c r="B263" s="68" t="s">
        <v>136</v>
      </c>
      <c r="C263" s="71" t="s">
        <v>26</v>
      </c>
      <c r="D263" s="77" t="s">
        <v>4</v>
      </c>
      <c r="E263" s="67">
        <v>116.33</v>
      </c>
      <c r="F263" s="13">
        <v>1</v>
      </c>
      <c r="G263" s="58"/>
      <c r="H263" s="22">
        <f t="shared" ref="H263:H269" si="13">ROUND(E263*F263,2)</f>
        <v>116.33</v>
      </c>
    </row>
    <row r="264" spans="2:8" ht="42.75" x14ac:dyDescent="0.2">
      <c r="B264" s="68" t="s">
        <v>137</v>
      </c>
      <c r="C264" s="71" t="s">
        <v>28</v>
      </c>
      <c r="D264" s="77" t="s">
        <v>20</v>
      </c>
      <c r="E264" s="67">
        <v>2379.38</v>
      </c>
      <c r="F264" s="13">
        <v>1</v>
      </c>
      <c r="G264" s="58"/>
      <c r="H264" s="22">
        <f t="shared" si="13"/>
        <v>2379.38</v>
      </c>
    </row>
    <row r="265" spans="2:8" ht="42.75" x14ac:dyDescent="0.2">
      <c r="B265" s="68" t="s">
        <v>138</v>
      </c>
      <c r="C265" s="71" t="s">
        <v>44</v>
      </c>
      <c r="D265" s="77" t="s">
        <v>20</v>
      </c>
      <c r="E265" s="67">
        <v>84.11</v>
      </c>
      <c r="F265" s="13">
        <v>1</v>
      </c>
      <c r="G265" s="58"/>
      <c r="H265" s="22">
        <f t="shared" si="13"/>
        <v>84.11</v>
      </c>
    </row>
    <row r="266" spans="2:8" ht="42.75" x14ac:dyDescent="0.2">
      <c r="B266" s="68" t="s">
        <v>139</v>
      </c>
      <c r="C266" s="71" t="s">
        <v>59</v>
      </c>
      <c r="D266" s="77" t="s">
        <v>20</v>
      </c>
      <c r="E266" s="67">
        <v>182.75</v>
      </c>
      <c r="F266" s="13">
        <v>1</v>
      </c>
      <c r="G266" s="58"/>
      <c r="H266" s="22">
        <f t="shared" si="13"/>
        <v>182.75</v>
      </c>
    </row>
    <row r="267" spans="2:8" ht="71.25" x14ac:dyDescent="0.2">
      <c r="B267" s="68" t="s">
        <v>140</v>
      </c>
      <c r="C267" s="71" t="s">
        <v>60</v>
      </c>
      <c r="D267" s="77" t="s">
        <v>20</v>
      </c>
      <c r="E267" s="67">
        <v>1499.55</v>
      </c>
      <c r="F267" s="13">
        <v>1</v>
      </c>
      <c r="G267" s="58"/>
      <c r="H267" s="22">
        <f t="shared" si="13"/>
        <v>1499.55</v>
      </c>
    </row>
    <row r="268" spans="2:8" ht="85.5" x14ac:dyDescent="0.2">
      <c r="B268" s="68" t="s">
        <v>141</v>
      </c>
      <c r="C268" s="71" t="s">
        <v>142</v>
      </c>
      <c r="D268" s="77" t="s">
        <v>21</v>
      </c>
      <c r="E268" s="67">
        <v>33.950000000000003</v>
      </c>
      <c r="F268" s="13">
        <v>1</v>
      </c>
      <c r="G268" s="58"/>
      <c r="H268" s="22">
        <f t="shared" si="13"/>
        <v>33.950000000000003</v>
      </c>
    </row>
    <row r="269" spans="2:8" ht="99.75" x14ac:dyDescent="0.2">
      <c r="B269" s="68" t="s">
        <v>284</v>
      </c>
      <c r="C269" s="71" t="s">
        <v>285</v>
      </c>
      <c r="D269" s="77" t="s">
        <v>3</v>
      </c>
      <c r="E269" s="67">
        <v>1</v>
      </c>
      <c r="F269" s="13">
        <v>1</v>
      </c>
      <c r="G269" s="58"/>
      <c r="H269" s="22">
        <f t="shared" si="13"/>
        <v>1</v>
      </c>
    </row>
    <row r="270" spans="2:8" ht="15.75" x14ac:dyDescent="0.2">
      <c r="B270" s="51"/>
      <c r="C270" s="53" t="s">
        <v>30</v>
      </c>
      <c r="D270" s="54"/>
      <c r="E270" s="54"/>
      <c r="F270" s="13">
        <v>1</v>
      </c>
      <c r="G270" s="54"/>
      <c r="H270" s="57">
        <f>SUM(H259:H269)</f>
        <v>4534.07</v>
      </c>
    </row>
    <row r="271" spans="2:8" s="6" customFormat="1" ht="15.75" x14ac:dyDescent="0.2">
      <c r="B271" s="50"/>
      <c r="C271" s="51" t="s">
        <v>278</v>
      </c>
      <c r="D271" s="52"/>
      <c r="E271" s="52"/>
      <c r="F271" s="13">
        <v>1</v>
      </c>
      <c r="G271" s="52"/>
      <c r="H271" s="52"/>
    </row>
    <row r="272" spans="2:8" ht="89.45" customHeight="1" x14ac:dyDescent="0.2">
      <c r="B272" s="68" t="s">
        <v>143</v>
      </c>
      <c r="C272" s="71" t="s">
        <v>144</v>
      </c>
      <c r="D272" s="77" t="s">
        <v>5</v>
      </c>
      <c r="E272" s="67">
        <v>16</v>
      </c>
      <c r="F272" s="13">
        <v>1</v>
      </c>
      <c r="G272" s="58"/>
      <c r="H272" s="22">
        <f t="shared" ref="H272:H281" si="14">ROUND(E272*F272,2)</f>
        <v>16</v>
      </c>
    </row>
    <row r="273" spans="2:8" ht="133.9" customHeight="1" x14ac:dyDescent="0.2">
      <c r="B273" s="68" t="s">
        <v>145</v>
      </c>
      <c r="C273" s="71" t="s">
        <v>146</v>
      </c>
      <c r="D273" s="77" t="s">
        <v>5</v>
      </c>
      <c r="E273" s="67">
        <v>68.42</v>
      </c>
      <c r="F273" s="13">
        <v>1</v>
      </c>
      <c r="G273" s="58"/>
      <c r="H273" s="22">
        <f t="shared" si="14"/>
        <v>68.42</v>
      </c>
    </row>
    <row r="274" spans="2:8" ht="162" customHeight="1" x14ac:dyDescent="0.2">
      <c r="B274" s="68" t="s">
        <v>147</v>
      </c>
      <c r="C274" s="71" t="s">
        <v>148</v>
      </c>
      <c r="D274" s="77" t="s">
        <v>4</v>
      </c>
      <c r="E274" s="67">
        <v>49.12</v>
      </c>
      <c r="F274" s="13">
        <v>1</v>
      </c>
      <c r="G274" s="58"/>
      <c r="H274" s="22">
        <f t="shared" si="14"/>
        <v>49.12</v>
      </c>
    </row>
    <row r="275" spans="2:8" ht="114" x14ac:dyDescent="0.2">
      <c r="B275" s="68" t="s">
        <v>286</v>
      </c>
      <c r="C275" s="71" t="s">
        <v>287</v>
      </c>
      <c r="D275" s="77" t="s">
        <v>4</v>
      </c>
      <c r="E275" s="67">
        <v>89.93</v>
      </c>
      <c r="F275" s="13">
        <v>1</v>
      </c>
      <c r="G275" s="58"/>
      <c r="H275" s="22">
        <f t="shared" si="14"/>
        <v>89.93</v>
      </c>
    </row>
    <row r="276" spans="2:8" ht="156.75" x14ac:dyDescent="0.2">
      <c r="B276" s="68" t="s">
        <v>153</v>
      </c>
      <c r="C276" s="71" t="s">
        <v>154</v>
      </c>
      <c r="D276" s="77" t="s">
        <v>4</v>
      </c>
      <c r="E276" s="67">
        <v>89.93</v>
      </c>
      <c r="F276" s="13">
        <v>1</v>
      </c>
      <c r="G276" s="58"/>
      <c r="H276" s="22">
        <f t="shared" si="14"/>
        <v>89.93</v>
      </c>
    </row>
    <row r="277" spans="2:8" ht="156.75" x14ac:dyDescent="0.2">
      <c r="B277" s="68" t="s">
        <v>155</v>
      </c>
      <c r="C277" s="71" t="s">
        <v>48</v>
      </c>
      <c r="D277" s="77" t="s">
        <v>5</v>
      </c>
      <c r="E277" s="67">
        <v>28.66</v>
      </c>
      <c r="F277" s="13">
        <v>1</v>
      </c>
      <c r="G277" s="58"/>
      <c r="H277" s="22">
        <f t="shared" si="14"/>
        <v>28.66</v>
      </c>
    </row>
    <row r="278" spans="2:8" ht="85.5" x14ac:dyDescent="0.2">
      <c r="B278" s="68" t="s">
        <v>156</v>
      </c>
      <c r="C278" s="71" t="s">
        <v>32</v>
      </c>
      <c r="D278" s="77" t="s">
        <v>4</v>
      </c>
      <c r="E278" s="67">
        <v>262.38</v>
      </c>
      <c r="F278" s="13">
        <v>1</v>
      </c>
      <c r="G278" s="58"/>
      <c r="H278" s="22">
        <f t="shared" si="14"/>
        <v>262.38</v>
      </c>
    </row>
    <row r="279" spans="2:8" ht="156.75" x14ac:dyDescent="0.2">
      <c r="B279" s="68" t="s">
        <v>157</v>
      </c>
      <c r="C279" s="71" t="s">
        <v>19</v>
      </c>
      <c r="D279" s="77" t="s">
        <v>4</v>
      </c>
      <c r="E279" s="67">
        <v>101.84</v>
      </c>
      <c r="F279" s="13">
        <v>1</v>
      </c>
      <c r="G279" s="58"/>
      <c r="H279" s="22">
        <f t="shared" si="14"/>
        <v>101.84</v>
      </c>
    </row>
    <row r="280" spans="2:8" ht="171" x14ac:dyDescent="0.2">
      <c r="B280" s="68" t="s">
        <v>160</v>
      </c>
      <c r="C280" s="71" t="s">
        <v>78</v>
      </c>
      <c r="D280" s="77" t="s">
        <v>4</v>
      </c>
      <c r="E280" s="67">
        <v>407.95</v>
      </c>
      <c r="F280" s="13">
        <v>1</v>
      </c>
      <c r="G280" s="58"/>
      <c r="H280" s="22">
        <f t="shared" si="14"/>
        <v>407.95</v>
      </c>
    </row>
    <row r="281" spans="2:8" ht="71.25" x14ac:dyDescent="0.2">
      <c r="B281" s="68" t="s">
        <v>288</v>
      </c>
      <c r="C281" s="71" t="s">
        <v>33</v>
      </c>
      <c r="D281" s="77" t="s">
        <v>4</v>
      </c>
      <c r="E281" s="67">
        <v>144.56</v>
      </c>
      <c r="F281" s="13">
        <v>1</v>
      </c>
      <c r="G281" s="58"/>
      <c r="H281" s="22">
        <f t="shared" si="14"/>
        <v>144.56</v>
      </c>
    </row>
    <row r="282" spans="2:8" ht="15.75" x14ac:dyDescent="0.2">
      <c r="B282" s="51"/>
      <c r="C282" s="53" t="s">
        <v>34</v>
      </c>
      <c r="D282" s="54"/>
      <c r="E282" s="54"/>
      <c r="F282" s="13">
        <v>1</v>
      </c>
      <c r="G282" s="54"/>
      <c r="H282" s="57">
        <f>SUM(H272:H281)</f>
        <v>1258.79</v>
      </c>
    </row>
    <row r="283" spans="2:8" s="6" customFormat="1" ht="15.75" x14ac:dyDescent="0.2">
      <c r="B283" s="50"/>
      <c r="C283" s="51" t="s">
        <v>279</v>
      </c>
      <c r="D283" s="52"/>
      <c r="E283" s="52"/>
      <c r="F283" s="13">
        <v>1</v>
      </c>
      <c r="G283" s="52"/>
      <c r="H283" s="52"/>
    </row>
    <row r="284" spans="2:8" ht="99.75" x14ac:dyDescent="0.2">
      <c r="B284" s="68" t="s">
        <v>163</v>
      </c>
      <c r="C284" s="71" t="s">
        <v>61</v>
      </c>
      <c r="D284" s="77" t="s">
        <v>3</v>
      </c>
      <c r="E284" s="67">
        <v>1</v>
      </c>
      <c r="F284" s="13">
        <v>1</v>
      </c>
      <c r="G284" s="58"/>
      <c r="H284" s="22">
        <f t="shared" ref="H284:H287" si="15">ROUND(E284*F284,2)</f>
        <v>1</v>
      </c>
    </row>
    <row r="285" spans="2:8" ht="42.75" x14ac:dyDescent="0.2">
      <c r="B285" s="68" t="s">
        <v>166</v>
      </c>
      <c r="C285" s="71" t="s">
        <v>167</v>
      </c>
      <c r="D285" s="77" t="s">
        <v>4</v>
      </c>
      <c r="E285" s="67">
        <v>10.029999999999999</v>
      </c>
      <c r="F285" s="13">
        <v>1</v>
      </c>
      <c r="G285" s="58"/>
      <c r="H285" s="22">
        <f t="shared" si="15"/>
        <v>10.029999999999999</v>
      </c>
    </row>
    <row r="286" spans="2:8" ht="99.75" x14ac:dyDescent="0.2">
      <c r="B286" s="68" t="s">
        <v>170</v>
      </c>
      <c r="C286" s="71" t="s">
        <v>49</v>
      </c>
      <c r="D286" s="77" t="s">
        <v>4</v>
      </c>
      <c r="E286" s="67">
        <v>10.029999999999999</v>
      </c>
      <c r="F286" s="13">
        <v>1</v>
      </c>
      <c r="G286" s="58"/>
      <c r="H286" s="22">
        <f t="shared" si="15"/>
        <v>10.029999999999999</v>
      </c>
    </row>
    <row r="287" spans="2:8" ht="28.5" x14ac:dyDescent="0.2">
      <c r="B287" s="68" t="s">
        <v>171</v>
      </c>
      <c r="C287" s="71" t="s">
        <v>50</v>
      </c>
      <c r="D287" s="77" t="s">
        <v>3</v>
      </c>
      <c r="E287" s="67">
        <v>1</v>
      </c>
      <c r="F287" s="13">
        <v>1</v>
      </c>
      <c r="G287" s="58"/>
      <c r="H287" s="22">
        <f t="shared" si="15"/>
        <v>1</v>
      </c>
    </row>
    <row r="288" spans="2:8" ht="15.75" x14ac:dyDescent="0.2">
      <c r="B288" s="51"/>
      <c r="C288" s="53" t="s">
        <v>62</v>
      </c>
      <c r="D288" s="54"/>
      <c r="E288" s="54"/>
      <c r="F288" s="13">
        <v>1</v>
      </c>
      <c r="G288" s="54"/>
      <c r="H288" s="57">
        <f>SUM(H284:H287)</f>
        <v>22.06</v>
      </c>
    </row>
    <row r="289" spans="2:8" s="6" customFormat="1" ht="15.75" x14ac:dyDescent="0.2">
      <c r="B289" s="50"/>
      <c r="C289" s="51" t="s">
        <v>280</v>
      </c>
      <c r="D289" s="52"/>
      <c r="E289" s="52"/>
      <c r="F289" s="13">
        <v>1</v>
      </c>
      <c r="G289" s="52"/>
      <c r="H289" s="52"/>
    </row>
    <row r="290" spans="2:8" ht="93.6" customHeight="1" x14ac:dyDescent="0.2">
      <c r="B290" s="68" t="s">
        <v>289</v>
      </c>
      <c r="C290" s="71" t="s">
        <v>290</v>
      </c>
      <c r="D290" s="77" t="s">
        <v>5</v>
      </c>
      <c r="E290" s="67">
        <v>4</v>
      </c>
      <c r="F290" s="13">
        <v>1</v>
      </c>
      <c r="G290" s="58"/>
      <c r="H290" s="22">
        <f t="shared" ref="H290:H306" si="16">ROUND(E290*F290,2)</f>
        <v>4</v>
      </c>
    </row>
    <row r="291" spans="2:8" ht="39.6" customHeight="1" x14ac:dyDescent="0.2">
      <c r="B291" s="68" t="s">
        <v>178</v>
      </c>
      <c r="C291" s="71" t="s">
        <v>35</v>
      </c>
      <c r="D291" s="77" t="s">
        <v>36</v>
      </c>
      <c r="E291" s="67">
        <v>7</v>
      </c>
      <c r="F291" s="13">
        <v>1</v>
      </c>
      <c r="G291" s="58"/>
      <c r="H291" s="22">
        <f t="shared" si="16"/>
        <v>7</v>
      </c>
    </row>
    <row r="292" spans="2:8" ht="96.6" customHeight="1" x14ac:dyDescent="0.2">
      <c r="B292" s="68" t="s">
        <v>179</v>
      </c>
      <c r="C292" s="71" t="s">
        <v>37</v>
      </c>
      <c r="D292" s="77" t="s">
        <v>36</v>
      </c>
      <c r="E292" s="67">
        <v>5</v>
      </c>
      <c r="F292" s="13">
        <v>1</v>
      </c>
      <c r="G292" s="58"/>
      <c r="H292" s="22">
        <f t="shared" si="16"/>
        <v>5</v>
      </c>
    </row>
    <row r="293" spans="2:8" ht="71.25" x14ac:dyDescent="0.2">
      <c r="B293" s="68" t="s">
        <v>180</v>
      </c>
      <c r="C293" s="71" t="s">
        <v>80</v>
      </c>
      <c r="D293" s="77" t="s">
        <v>3</v>
      </c>
      <c r="E293" s="67">
        <v>3</v>
      </c>
      <c r="F293" s="13">
        <v>1</v>
      </c>
      <c r="G293" s="58"/>
      <c r="H293" s="22">
        <f t="shared" si="16"/>
        <v>3</v>
      </c>
    </row>
    <row r="294" spans="2:8" ht="99.75" x14ac:dyDescent="0.2">
      <c r="B294" s="68" t="s">
        <v>181</v>
      </c>
      <c r="C294" s="71" t="s">
        <v>51</v>
      </c>
      <c r="D294" s="77" t="s">
        <v>3</v>
      </c>
      <c r="E294" s="67">
        <v>4</v>
      </c>
      <c r="F294" s="13">
        <v>1</v>
      </c>
      <c r="G294" s="58"/>
      <c r="H294" s="22">
        <f t="shared" si="16"/>
        <v>4</v>
      </c>
    </row>
    <row r="295" spans="2:8" ht="42.75" x14ac:dyDescent="0.2">
      <c r="B295" s="68" t="s">
        <v>182</v>
      </c>
      <c r="C295" s="71" t="s">
        <v>38</v>
      </c>
      <c r="D295" s="77" t="s">
        <v>3</v>
      </c>
      <c r="E295" s="67">
        <v>1</v>
      </c>
      <c r="F295" s="13">
        <v>1</v>
      </c>
      <c r="G295" s="58"/>
      <c r="H295" s="22">
        <f t="shared" si="16"/>
        <v>1</v>
      </c>
    </row>
    <row r="296" spans="2:8" ht="57" x14ac:dyDescent="0.2">
      <c r="B296" s="68" t="s">
        <v>183</v>
      </c>
      <c r="C296" s="71" t="s">
        <v>39</v>
      </c>
      <c r="D296" s="77" t="s">
        <v>36</v>
      </c>
      <c r="E296" s="67">
        <v>4</v>
      </c>
      <c r="F296" s="13">
        <v>1</v>
      </c>
      <c r="G296" s="58"/>
      <c r="H296" s="22">
        <f t="shared" si="16"/>
        <v>4</v>
      </c>
    </row>
    <row r="297" spans="2:8" ht="42.75" x14ac:dyDescent="0.2">
      <c r="B297" s="68" t="s">
        <v>184</v>
      </c>
      <c r="C297" s="71" t="s">
        <v>40</v>
      </c>
      <c r="D297" s="77" t="s">
        <v>3</v>
      </c>
      <c r="E297" s="67">
        <v>1</v>
      </c>
      <c r="F297" s="13">
        <v>1</v>
      </c>
      <c r="G297" s="58"/>
      <c r="H297" s="22">
        <f t="shared" si="16"/>
        <v>1</v>
      </c>
    </row>
    <row r="298" spans="2:8" ht="99.75" x14ac:dyDescent="0.2">
      <c r="B298" s="68" t="s">
        <v>185</v>
      </c>
      <c r="C298" s="71" t="s">
        <v>81</v>
      </c>
      <c r="D298" s="77" t="s">
        <v>36</v>
      </c>
      <c r="E298" s="67">
        <v>2</v>
      </c>
      <c r="F298" s="13">
        <v>1</v>
      </c>
      <c r="G298" s="58"/>
      <c r="H298" s="22">
        <f t="shared" si="16"/>
        <v>2</v>
      </c>
    </row>
    <row r="299" spans="2:8" ht="71.25" x14ac:dyDescent="0.2">
      <c r="B299" s="68" t="s">
        <v>186</v>
      </c>
      <c r="C299" s="71" t="s">
        <v>42</v>
      </c>
      <c r="D299" s="77" t="s">
        <v>3</v>
      </c>
      <c r="E299" s="67">
        <v>2</v>
      </c>
      <c r="F299" s="13">
        <v>1</v>
      </c>
      <c r="G299" s="58"/>
      <c r="H299" s="22">
        <f t="shared" si="16"/>
        <v>2</v>
      </c>
    </row>
    <row r="300" spans="2:8" ht="42.75" x14ac:dyDescent="0.2">
      <c r="B300" s="68" t="s">
        <v>187</v>
      </c>
      <c r="C300" s="71" t="s">
        <v>188</v>
      </c>
      <c r="D300" s="77" t="s">
        <v>36</v>
      </c>
      <c r="E300" s="67">
        <v>1</v>
      </c>
      <c r="F300" s="13">
        <v>1</v>
      </c>
      <c r="G300" s="58"/>
      <c r="H300" s="22">
        <f t="shared" si="16"/>
        <v>1</v>
      </c>
    </row>
    <row r="301" spans="2:8" ht="71.25" x14ac:dyDescent="0.2">
      <c r="B301" s="68" t="s">
        <v>189</v>
      </c>
      <c r="C301" s="71" t="s">
        <v>41</v>
      </c>
      <c r="D301" s="77" t="s">
        <v>3</v>
      </c>
      <c r="E301" s="67">
        <v>2</v>
      </c>
      <c r="F301" s="13">
        <v>1</v>
      </c>
      <c r="G301" s="58"/>
      <c r="H301" s="22">
        <f t="shared" si="16"/>
        <v>2</v>
      </c>
    </row>
    <row r="302" spans="2:8" ht="71.25" x14ac:dyDescent="0.2">
      <c r="B302" s="68" t="s">
        <v>190</v>
      </c>
      <c r="C302" s="71" t="s">
        <v>63</v>
      </c>
      <c r="D302" s="77" t="s">
        <v>3</v>
      </c>
      <c r="E302" s="67">
        <v>2</v>
      </c>
      <c r="F302" s="13">
        <v>1</v>
      </c>
      <c r="G302" s="58"/>
      <c r="H302" s="22">
        <f t="shared" si="16"/>
        <v>2</v>
      </c>
    </row>
    <row r="303" spans="2:8" ht="142.5" x14ac:dyDescent="0.2">
      <c r="B303" s="68" t="s">
        <v>191</v>
      </c>
      <c r="C303" s="71" t="s">
        <v>82</v>
      </c>
      <c r="D303" s="77" t="s">
        <v>3</v>
      </c>
      <c r="E303" s="67">
        <v>2</v>
      </c>
      <c r="F303" s="13">
        <v>1</v>
      </c>
      <c r="G303" s="58"/>
      <c r="H303" s="22">
        <f t="shared" si="16"/>
        <v>2</v>
      </c>
    </row>
    <row r="304" spans="2:8" ht="85.5" x14ac:dyDescent="0.2">
      <c r="B304" s="68" t="s">
        <v>192</v>
      </c>
      <c r="C304" s="71" t="s">
        <v>193</v>
      </c>
      <c r="D304" s="77" t="s">
        <v>36</v>
      </c>
      <c r="E304" s="67">
        <v>2</v>
      </c>
      <c r="F304" s="13">
        <v>1</v>
      </c>
      <c r="G304" s="58"/>
      <c r="H304" s="22">
        <f t="shared" si="16"/>
        <v>2</v>
      </c>
    </row>
    <row r="305" spans="2:8" ht="114" x14ac:dyDescent="0.2">
      <c r="B305" s="68" t="s">
        <v>194</v>
      </c>
      <c r="C305" s="71" t="s">
        <v>195</v>
      </c>
      <c r="D305" s="77" t="s">
        <v>3</v>
      </c>
      <c r="E305" s="67">
        <v>2</v>
      </c>
      <c r="F305" s="13">
        <v>1</v>
      </c>
      <c r="G305" s="58"/>
      <c r="H305" s="22">
        <f t="shared" si="16"/>
        <v>2</v>
      </c>
    </row>
    <row r="306" spans="2:8" ht="42.75" x14ac:dyDescent="0.2">
      <c r="B306" s="68" t="s">
        <v>196</v>
      </c>
      <c r="C306" s="71" t="s">
        <v>197</v>
      </c>
      <c r="D306" s="77" t="s">
        <v>3</v>
      </c>
      <c r="E306" s="67">
        <v>1</v>
      </c>
      <c r="F306" s="13">
        <v>1</v>
      </c>
      <c r="G306" s="58"/>
      <c r="H306" s="22">
        <f t="shared" si="16"/>
        <v>1</v>
      </c>
    </row>
    <row r="307" spans="2:8" ht="15.75" x14ac:dyDescent="0.2">
      <c r="B307" s="51"/>
      <c r="C307" s="53" t="s">
        <v>45</v>
      </c>
      <c r="D307" s="54"/>
      <c r="E307" s="54"/>
      <c r="F307" s="13">
        <v>1</v>
      </c>
      <c r="G307" s="54"/>
      <c r="H307" s="57">
        <f>SUM(H290:H306)</f>
        <v>45</v>
      </c>
    </row>
    <row r="308" spans="2:8" ht="15.75" x14ac:dyDescent="0.2">
      <c r="B308" s="55"/>
      <c r="C308" s="56" t="s">
        <v>282</v>
      </c>
      <c r="D308" s="63"/>
      <c r="E308" s="65"/>
      <c r="F308" s="13">
        <v>1</v>
      </c>
      <c r="G308" s="65"/>
      <c r="H308" s="59">
        <f>H270+H282+H288+H307</f>
        <v>5859.92</v>
      </c>
    </row>
    <row r="309" spans="2:8" s="24" customFormat="1" ht="15.75" x14ac:dyDescent="0.25">
      <c r="B309" s="72"/>
      <c r="C309" s="73" t="s">
        <v>291</v>
      </c>
      <c r="D309" s="74"/>
      <c r="E309" s="75"/>
      <c r="F309" s="13">
        <v>1</v>
      </c>
      <c r="G309" s="75"/>
      <c r="H309" s="76"/>
    </row>
    <row r="310" spans="2:8" s="24" customFormat="1" ht="15.75" x14ac:dyDescent="0.25">
      <c r="B310" s="34"/>
      <c r="C310" s="60" t="s">
        <v>292</v>
      </c>
      <c r="D310" s="61"/>
      <c r="E310" s="66"/>
      <c r="F310" s="13">
        <v>1</v>
      </c>
      <c r="G310" s="66"/>
      <c r="H310" s="62"/>
    </row>
    <row r="311" spans="2:8" s="6" customFormat="1" ht="15.75" x14ac:dyDescent="0.2">
      <c r="B311" s="50"/>
      <c r="C311" s="51" t="s">
        <v>88</v>
      </c>
      <c r="D311" s="52"/>
      <c r="E311" s="52"/>
      <c r="F311" s="13">
        <v>1</v>
      </c>
      <c r="G311" s="52"/>
      <c r="H311" s="52"/>
    </row>
    <row r="312" spans="2:8" ht="42.75" x14ac:dyDescent="0.2">
      <c r="B312" s="68" t="s">
        <v>293</v>
      </c>
      <c r="C312" s="71" t="s">
        <v>55</v>
      </c>
      <c r="D312" s="77" t="s">
        <v>4</v>
      </c>
      <c r="E312" s="67">
        <v>20</v>
      </c>
      <c r="F312" s="13">
        <v>1</v>
      </c>
      <c r="G312" s="58"/>
      <c r="H312" s="22">
        <f t="shared" ref="H312:H315" si="17">ROUND(E312*F312,2)</f>
        <v>20</v>
      </c>
    </row>
    <row r="313" spans="2:8" ht="42.75" x14ac:dyDescent="0.2">
      <c r="B313" s="68" t="s">
        <v>103</v>
      </c>
      <c r="C313" s="71" t="s">
        <v>104</v>
      </c>
      <c r="D313" s="77" t="s">
        <v>4</v>
      </c>
      <c r="E313" s="67">
        <v>20</v>
      </c>
      <c r="F313" s="13">
        <v>1</v>
      </c>
      <c r="G313" s="58"/>
      <c r="H313" s="22">
        <f t="shared" si="17"/>
        <v>20</v>
      </c>
    </row>
    <row r="314" spans="2:8" ht="42.75" x14ac:dyDescent="0.2">
      <c r="B314" s="68" t="s">
        <v>105</v>
      </c>
      <c r="C314" s="71" t="s">
        <v>74</v>
      </c>
      <c r="D314" s="77" t="s">
        <v>4</v>
      </c>
      <c r="E314" s="67">
        <v>20</v>
      </c>
      <c r="F314" s="13">
        <v>1</v>
      </c>
      <c r="G314" s="58"/>
      <c r="H314" s="22">
        <f t="shared" si="17"/>
        <v>20</v>
      </c>
    </row>
    <row r="315" spans="2:8" ht="28.5" x14ac:dyDescent="0.2">
      <c r="B315" s="68" t="s">
        <v>106</v>
      </c>
      <c r="C315" s="71" t="s">
        <v>107</v>
      </c>
      <c r="D315" s="77" t="s">
        <v>4</v>
      </c>
      <c r="E315" s="67">
        <v>20</v>
      </c>
      <c r="F315" s="13">
        <v>1</v>
      </c>
      <c r="G315" s="58"/>
      <c r="H315" s="22">
        <f t="shared" si="17"/>
        <v>20</v>
      </c>
    </row>
    <row r="316" spans="2:8" ht="15.75" x14ac:dyDescent="0.2">
      <c r="B316" s="51"/>
      <c r="C316" s="53" t="s">
        <v>87</v>
      </c>
      <c r="D316" s="54"/>
      <c r="E316" s="54"/>
      <c r="F316" s="13">
        <v>1</v>
      </c>
      <c r="G316" s="54"/>
      <c r="H316" s="57">
        <f>SUM(H312:H315)</f>
        <v>80</v>
      </c>
    </row>
    <row r="317" spans="2:8" s="6" customFormat="1" ht="15.75" x14ac:dyDescent="0.2">
      <c r="B317" s="50"/>
      <c r="C317" s="51" t="s">
        <v>89</v>
      </c>
      <c r="D317" s="52"/>
      <c r="E317" s="52"/>
      <c r="F317" s="13">
        <v>1</v>
      </c>
      <c r="G317" s="52"/>
      <c r="H317" s="52"/>
    </row>
    <row r="318" spans="2:8" ht="42.75" x14ac:dyDescent="0.2">
      <c r="B318" s="68" t="s">
        <v>109</v>
      </c>
      <c r="C318" s="71" t="s">
        <v>22</v>
      </c>
      <c r="D318" s="77" t="s">
        <v>21</v>
      </c>
      <c r="E318" s="67">
        <v>19.600000000000001</v>
      </c>
      <c r="F318" s="13">
        <v>1</v>
      </c>
      <c r="G318" s="58"/>
      <c r="H318" s="22">
        <f t="shared" ref="H318:H324" si="18">ROUND(E318*F318,2)</f>
        <v>19.600000000000001</v>
      </c>
    </row>
    <row r="319" spans="2:8" ht="71.25" x14ac:dyDescent="0.2">
      <c r="B319" s="68" t="s">
        <v>130</v>
      </c>
      <c r="C319" s="71" t="s">
        <v>23</v>
      </c>
      <c r="D319" s="77" t="s">
        <v>21</v>
      </c>
      <c r="E319" s="67">
        <v>14.6</v>
      </c>
      <c r="F319" s="13">
        <v>1</v>
      </c>
      <c r="G319" s="58"/>
      <c r="H319" s="22">
        <f t="shared" si="18"/>
        <v>14.6</v>
      </c>
    </row>
    <row r="320" spans="2:8" ht="85.5" x14ac:dyDescent="0.2">
      <c r="B320" s="68" t="s">
        <v>294</v>
      </c>
      <c r="C320" s="71" t="s">
        <v>75</v>
      </c>
      <c r="D320" s="77" t="s">
        <v>4</v>
      </c>
      <c r="E320" s="67">
        <v>7.26</v>
      </c>
      <c r="F320" s="13">
        <v>1</v>
      </c>
      <c r="G320" s="58"/>
      <c r="H320" s="22">
        <f t="shared" si="18"/>
        <v>7.26</v>
      </c>
    </row>
    <row r="321" spans="2:8" ht="57" x14ac:dyDescent="0.2">
      <c r="B321" s="68" t="s">
        <v>115</v>
      </c>
      <c r="C321" s="71" t="s">
        <v>25</v>
      </c>
      <c r="D321" s="77" t="s">
        <v>20</v>
      </c>
      <c r="E321" s="67">
        <v>48.35</v>
      </c>
      <c r="F321" s="13">
        <v>1</v>
      </c>
      <c r="G321" s="58"/>
      <c r="H321" s="22">
        <f t="shared" si="18"/>
        <v>48.35</v>
      </c>
    </row>
    <row r="322" spans="2:8" ht="57" x14ac:dyDescent="0.2">
      <c r="B322" s="68" t="s">
        <v>295</v>
      </c>
      <c r="C322" s="71" t="s">
        <v>296</v>
      </c>
      <c r="D322" s="77" t="s">
        <v>20</v>
      </c>
      <c r="E322" s="67">
        <v>40.43</v>
      </c>
      <c r="F322" s="13">
        <v>1</v>
      </c>
      <c r="G322" s="58"/>
      <c r="H322" s="22">
        <f t="shared" si="18"/>
        <v>40.43</v>
      </c>
    </row>
    <row r="323" spans="2:8" ht="57" x14ac:dyDescent="0.2">
      <c r="B323" s="68" t="s">
        <v>149</v>
      </c>
      <c r="C323" s="71" t="s">
        <v>31</v>
      </c>
      <c r="D323" s="77" t="s">
        <v>4</v>
      </c>
      <c r="E323" s="67">
        <v>7.26</v>
      </c>
      <c r="F323" s="13">
        <v>1</v>
      </c>
      <c r="G323" s="58"/>
      <c r="H323" s="22">
        <f t="shared" si="18"/>
        <v>7.26</v>
      </c>
    </row>
    <row r="324" spans="2:8" ht="71.25" x14ac:dyDescent="0.2">
      <c r="B324" s="68" t="s">
        <v>297</v>
      </c>
      <c r="C324" s="71" t="s">
        <v>298</v>
      </c>
      <c r="D324" s="77" t="s">
        <v>21</v>
      </c>
      <c r="E324" s="67">
        <v>0.87</v>
      </c>
      <c r="F324" s="13">
        <v>1</v>
      </c>
      <c r="G324" s="58"/>
      <c r="H324" s="22">
        <f t="shared" si="18"/>
        <v>0.87</v>
      </c>
    </row>
    <row r="325" spans="2:8" ht="15.75" x14ac:dyDescent="0.2">
      <c r="B325" s="51"/>
      <c r="C325" s="53" t="s">
        <v>69</v>
      </c>
      <c r="D325" s="54"/>
      <c r="E325" s="54"/>
      <c r="F325" s="13">
        <v>1</v>
      </c>
      <c r="G325" s="54"/>
      <c r="H325" s="57">
        <f>SUM(H318:H324)</f>
        <v>138.37</v>
      </c>
    </row>
    <row r="326" spans="2:8" s="6" customFormat="1" ht="15.75" x14ac:dyDescent="0.2">
      <c r="B326" s="50"/>
      <c r="C326" s="51" t="s">
        <v>95</v>
      </c>
      <c r="D326" s="52"/>
      <c r="E326" s="52"/>
      <c r="F326" s="13">
        <v>1</v>
      </c>
      <c r="G326" s="52"/>
      <c r="H326" s="52"/>
    </row>
    <row r="327" spans="2:8" ht="71.25" x14ac:dyDescent="0.2">
      <c r="B327" s="68" t="s">
        <v>299</v>
      </c>
      <c r="C327" s="71" t="s">
        <v>300</v>
      </c>
      <c r="D327" s="77" t="s">
        <v>5</v>
      </c>
      <c r="E327" s="67">
        <v>29.7</v>
      </c>
      <c r="F327" s="13">
        <v>1</v>
      </c>
      <c r="G327" s="58"/>
      <c r="H327" s="22">
        <f t="shared" ref="H327:H336" si="19">ROUND(E327*F327,2)</f>
        <v>29.7</v>
      </c>
    </row>
    <row r="328" spans="2:8" ht="171" x14ac:dyDescent="0.2">
      <c r="B328" s="68" t="s">
        <v>301</v>
      </c>
      <c r="C328" s="71" t="s">
        <v>302</v>
      </c>
      <c r="D328" s="77" t="s">
        <v>4</v>
      </c>
      <c r="E328" s="67">
        <v>17.5</v>
      </c>
      <c r="F328" s="13">
        <v>1</v>
      </c>
      <c r="G328" s="58"/>
      <c r="H328" s="22">
        <f t="shared" si="19"/>
        <v>17.5</v>
      </c>
    </row>
    <row r="329" spans="2:8" ht="57" x14ac:dyDescent="0.2">
      <c r="B329" s="68" t="s">
        <v>118</v>
      </c>
      <c r="C329" s="71" t="s">
        <v>119</v>
      </c>
      <c r="D329" s="77" t="s">
        <v>4</v>
      </c>
      <c r="E329" s="67">
        <v>15.2</v>
      </c>
      <c r="F329" s="13">
        <v>1</v>
      </c>
      <c r="G329" s="58"/>
      <c r="H329" s="22">
        <f t="shared" si="19"/>
        <v>15.2</v>
      </c>
    </row>
    <row r="330" spans="2:8" ht="57" x14ac:dyDescent="0.2">
      <c r="B330" s="68" t="s">
        <v>303</v>
      </c>
      <c r="C330" s="71" t="s">
        <v>304</v>
      </c>
      <c r="D330" s="77" t="s">
        <v>3</v>
      </c>
      <c r="E330" s="67">
        <v>1</v>
      </c>
      <c r="F330" s="13">
        <v>1</v>
      </c>
      <c r="G330" s="58"/>
      <c r="H330" s="22">
        <f t="shared" si="19"/>
        <v>1</v>
      </c>
    </row>
    <row r="331" spans="2:8" ht="99.75" x14ac:dyDescent="0.2">
      <c r="B331" s="68" t="s">
        <v>305</v>
      </c>
      <c r="C331" s="71" t="s">
        <v>306</v>
      </c>
      <c r="D331" s="77" t="s">
        <v>3</v>
      </c>
      <c r="E331" s="67">
        <v>1</v>
      </c>
      <c r="F331" s="13">
        <v>1</v>
      </c>
      <c r="G331" s="58"/>
      <c r="H331" s="22">
        <f t="shared" si="19"/>
        <v>1</v>
      </c>
    </row>
    <row r="332" spans="2:8" ht="28.5" x14ac:dyDescent="0.2">
      <c r="B332" s="68" t="s">
        <v>136</v>
      </c>
      <c r="C332" s="71" t="s">
        <v>26</v>
      </c>
      <c r="D332" s="77" t="s">
        <v>4</v>
      </c>
      <c r="E332" s="67">
        <v>7.26</v>
      </c>
      <c r="F332" s="13">
        <v>1</v>
      </c>
      <c r="G332" s="58"/>
      <c r="H332" s="22">
        <f t="shared" si="19"/>
        <v>7.26</v>
      </c>
    </row>
    <row r="333" spans="2:8" ht="42.75" x14ac:dyDescent="0.2">
      <c r="B333" s="68" t="s">
        <v>137</v>
      </c>
      <c r="C333" s="71" t="s">
        <v>28</v>
      </c>
      <c r="D333" s="77" t="s">
        <v>20</v>
      </c>
      <c r="E333" s="67">
        <v>48.35</v>
      </c>
      <c r="F333" s="13">
        <v>1</v>
      </c>
      <c r="G333" s="58"/>
      <c r="H333" s="22">
        <f t="shared" si="19"/>
        <v>48.35</v>
      </c>
    </row>
    <row r="334" spans="2:8" ht="71.25" x14ac:dyDescent="0.2">
      <c r="B334" s="68" t="s">
        <v>307</v>
      </c>
      <c r="C334" s="71" t="s">
        <v>308</v>
      </c>
      <c r="D334" s="77" t="s">
        <v>21</v>
      </c>
      <c r="E334" s="67">
        <v>0.95</v>
      </c>
      <c r="F334" s="13">
        <v>1</v>
      </c>
      <c r="G334" s="58"/>
      <c r="H334" s="22">
        <f t="shared" si="19"/>
        <v>0.95</v>
      </c>
    </row>
    <row r="335" spans="2:8" ht="156.75" x14ac:dyDescent="0.2">
      <c r="B335" s="68" t="s">
        <v>157</v>
      </c>
      <c r="C335" s="71" t="s">
        <v>19</v>
      </c>
      <c r="D335" s="77" t="s">
        <v>4</v>
      </c>
      <c r="E335" s="67">
        <v>7.2</v>
      </c>
      <c r="F335" s="13">
        <v>1</v>
      </c>
      <c r="G335" s="58"/>
      <c r="H335" s="22">
        <f t="shared" si="19"/>
        <v>7.2</v>
      </c>
    </row>
    <row r="336" spans="2:8" ht="171" x14ac:dyDescent="0.2">
      <c r="B336" s="68" t="s">
        <v>160</v>
      </c>
      <c r="C336" s="71" t="s">
        <v>78</v>
      </c>
      <c r="D336" s="77" t="s">
        <v>4</v>
      </c>
      <c r="E336" s="67">
        <v>10.54</v>
      </c>
      <c r="F336" s="13">
        <v>1</v>
      </c>
      <c r="G336" s="58"/>
      <c r="H336" s="22">
        <f t="shared" si="19"/>
        <v>10.54</v>
      </c>
    </row>
    <row r="337" spans="2:8" ht="15.75" x14ac:dyDescent="0.2">
      <c r="B337" s="51"/>
      <c r="C337" s="53" t="s">
        <v>34</v>
      </c>
      <c r="D337" s="54"/>
      <c r="E337" s="54"/>
      <c r="F337" s="13">
        <v>1</v>
      </c>
      <c r="G337" s="54"/>
      <c r="H337" s="57">
        <f>SUM(H327:H336)</f>
        <v>138.70000000000002</v>
      </c>
    </row>
    <row r="338" spans="2:8" s="6" customFormat="1" ht="15.75" x14ac:dyDescent="0.2">
      <c r="B338" s="50"/>
      <c r="C338" s="51" t="s">
        <v>96</v>
      </c>
      <c r="D338" s="52"/>
      <c r="E338" s="52"/>
      <c r="F338" s="13">
        <v>1</v>
      </c>
      <c r="G338" s="52"/>
      <c r="H338" s="52"/>
    </row>
    <row r="339" spans="2:8" ht="71.25" x14ac:dyDescent="0.2">
      <c r="B339" s="68" t="s">
        <v>309</v>
      </c>
      <c r="C339" s="71" t="s">
        <v>310</v>
      </c>
      <c r="D339" s="77" t="s">
        <v>4</v>
      </c>
      <c r="E339" s="67">
        <v>1.17</v>
      </c>
      <c r="F339" s="13">
        <v>1</v>
      </c>
      <c r="G339" s="58"/>
      <c r="H339" s="22">
        <f t="shared" ref="H339" si="20">ROUND(E339*F339,2)</f>
        <v>1.17</v>
      </c>
    </row>
    <row r="340" spans="2:8" ht="15.75" x14ac:dyDescent="0.2">
      <c r="B340" s="51"/>
      <c r="C340" s="53" t="s">
        <v>62</v>
      </c>
      <c r="D340" s="54"/>
      <c r="E340" s="54"/>
      <c r="F340" s="13">
        <v>1</v>
      </c>
      <c r="G340" s="54"/>
      <c r="H340" s="57">
        <f>SUM(H339:H339)</f>
        <v>1.17</v>
      </c>
    </row>
    <row r="341" spans="2:8" s="6" customFormat="1" ht="15.75" x14ac:dyDescent="0.2">
      <c r="B341" s="50"/>
      <c r="C341" s="51" t="s">
        <v>97</v>
      </c>
      <c r="D341" s="52"/>
      <c r="E341" s="52"/>
      <c r="F341" s="13">
        <v>1</v>
      </c>
      <c r="G341" s="52"/>
      <c r="H341" s="52"/>
    </row>
    <row r="342" spans="2:8" ht="57" x14ac:dyDescent="0.2">
      <c r="B342" s="68" t="s">
        <v>477</v>
      </c>
      <c r="C342" s="71" t="s">
        <v>478</v>
      </c>
      <c r="D342" s="77" t="s">
        <v>3</v>
      </c>
      <c r="E342" s="67">
        <v>1</v>
      </c>
      <c r="F342" s="13">
        <v>1</v>
      </c>
      <c r="G342" s="58"/>
      <c r="H342" s="22">
        <f t="shared" ref="H342:H357" si="21">ROUND(E342*F342,2)</f>
        <v>1</v>
      </c>
    </row>
    <row r="343" spans="2:8" ht="57" x14ac:dyDescent="0.2">
      <c r="B343" s="68" t="s">
        <v>479</v>
      </c>
      <c r="C343" s="71" t="s">
        <v>480</v>
      </c>
      <c r="D343" s="77" t="s">
        <v>3</v>
      </c>
      <c r="E343" s="67">
        <v>2</v>
      </c>
      <c r="F343" s="13">
        <v>1</v>
      </c>
      <c r="G343" s="58"/>
      <c r="H343" s="22">
        <f t="shared" si="21"/>
        <v>2</v>
      </c>
    </row>
    <row r="344" spans="2:8" ht="42.75" x14ac:dyDescent="0.2">
      <c r="B344" s="68" t="s">
        <v>259</v>
      </c>
      <c r="C344" s="71" t="s">
        <v>66</v>
      </c>
      <c r="D344" s="77" t="s">
        <v>3</v>
      </c>
      <c r="E344" s="67">
        <v>1</v>
      </c>
      <c r="F344" s="13">
        <v>1</v>
      </c>
      <c r="G344" s="58"/>
      <c r="H344" s="22">
        <f t="shared" si="21"/>
        <v>1</v>
      </c>
    </row>
    <row r="345" spans="2:8" ht="42.75" x14ac:dyDescent="0.2">
      <c r="B345" s="68" t="s">
        <v>311</v>
      </c>
      <c r="C345" s="71" t="s">
        <v>312</v>
      </c>
      <c r="D345" s="77" t="s">
        <v>3</v>
      </c>
      <c r="E345" s="67">
        <v>2</v>
      </c>
      <c r="F345" s="13">
        <v>1</v>
      </c>
      <c r="G345" s="58"/>
      <c r="H345" s="22">
        <f t="shared" si="21"/>
        <v>2</v>
      </c>
    </row>
    <row r="346" spans="2:8" ht="28.5" x14ac:dyDescent="0.2">
      <c r="B346" s="68" t="s">
        <v>313</v>
      </c>
      <c r="C346" s="71" t="s">
        <v>314</v>
      </c>
      <c r="D346" s="77" t="s">
        <v>3</v>
      </c>
      <c r="E346" s="67">
        <v>1</v>
      </c>
      <c r="F346" s="13">
        <v>1</v>
      </c>
      <c r="G346" s="58"/>
      <c r="H346" s="22">
        <f t="shared" si="21"/>
        <v>1</v>
      </c>
    </row>
    <row r="347" spans="2:8" ht="28.5" x14ac:dyDescent="0.2">
      <c r="B347" s="68" t="s">
        <v>315</v>
      </c>
      <c r="C347" s="71" t="s">
        <v>316</v>
      </c>
      <c r="D347" s="77" t="s">
        <v>3</v>
      </c>
      <c r="E347" s="67">
        <v>1</v>
      </c>
      <c r="F347" s="13">
        <v>1</v>
      </c>
      <c r="G347" s="58"/>
      <c r="H347" s="22">
        <f t="shared" si="21"/>
        <v>1</v>
      </c>
    </row>
    <row r="348" spans="2:8" ht="42.75" x14ac:dyDescent="0.2">
      <c r="B348" s="68" t="s">
        <v>263</v>
      </c>
      <c r="C348" s="71" t="s">
        <v>68</v>
      </c>
      <c r="D348" s="77" t="s">
        <v>3</v>
      </c>
      <c r="E348" s="67">
        <v>1</v>
      </c>
      <c r="F348" s="13">
        <v>1</v>
      </c>
      <c r="G348" s="58"/>
      <c r="H348" s="22">
        <f t="shared" si="21"/>
        <v>1</v>
      </c>
    </row>
    <row r="349" spans="2:8" ht="42.75" x14ac:dyDescent="0.2">
      <c r="B349" s="68" t="s">
        <v>223</v>
      </c>
      <c r="C349" s="71" t="s">
        <v>224</v>
      </c>
      <c r="D349" s="77" t="s">
        <v>3</v>
      </c>
      <c r="E349" s="67">
        <v>1</v>
      </c>
      <c r="F349" s="13">
        <v>1</v>
      </c>
      <c r="G349" s="58"/>
      <c r="H349" s="22">
        <f t="shared" si="21"/>
        <v>1</v>
      </c>
    </row>
    <row r="350" spans="2:8" ht="71.25" x14ac:dyDescent="0.2">
      <c r="B350" s="68" t="s">
        <v>317</v>
      </c>
      <c r="C350" s="71" t="s">
        <v>318</v>
      </c>
      <c r="D350" s="77" t="s">
        <v>3</v>
      </c>
      <c r="E350" s="67">
        <v>3</v>
      </c>
      <c r="F350" s="13">
        <v>1</v>
      </c>
      <c r="G350" s="58"/>
      <c r="H350" s="22">
        <f t="shared" si="21"/>
        <v>3</v>
      </c>
    </row>
    <row r="351" spans="2:8" ht="28.5" x14ac:dyDescent="0.2">
      <c r="B351" s="68" t="s">
        <v>319</v>
      </c>
      <c r="C351" s="71" t="s">
        <v>320</v>
      </c>
      <c r="D351" s="77" t="s">
        <v>3</v>
      </c>
      <c r="E351" s="67">
        <v>1</v>
      </c>
      <c r="F351" s="13">
        <v>1</v>
      </c>
      <c r="G351" s="58"/>
      <c r="H351" s="22">
        <f t="shared" si="21"/>
        <v>1</v>
      </c>
    </row>
    <row r="352" spans="2:8" ht="42.75" x14ac:dyDescent="0.2">
      <c r="B352" s="68" t="s">
        <v>255</v>
      </c>
      <c r="C352" s="71" t="s">
        <v>256</v>
      </c>
      <c r="D352" s="77" t="s">
        <v>5</v>
      </c>
      <c r="E352" s="67">
        <v>60</v>
      </c>
      <c r="F352" s="13">
        <v>1</v>
      </c>
      <c r="G352" s="58"/>
      <c r="H352" s="22">
        <f t="shared" si="21"/>
        <v>60</v>
      </c>
    </row>
    <row r="353" spans="2:8" ht="42.75" x14ac:dyDescent="0.2">
      <c r="B353" s="68" t="s">
        <v>321</v>
      </c>
      <c r="C353" s="71" t="s">
        <v>322</v>
      </c>
      <c r="D353" s="77" t="s">
        <v>5</v>
      </c>
      <c r="E353" s="67">
        <v>50</v>
      </c>
      <c r="F353" s="13">
        <v>1</v>
      </c>
      <c r="G353" s="58"/>
      <c r="H353" s="22">
        <f t="shared" si="21"/>
        <v>50</v>
      </c>
    </row>
    <row r="354" spans="2:8" ht="42.75" x14ac:dyDescent="0.2">
      <c r="B354" s="68" t="s">
        <v>323</v>
      </c>
      <c r="C354" s="71" t="s">
        <v>43</v>
      </c>
      <c r="D354" s="77" t="s">
        <v>5</v>
      </c>
      <c r="E354" s="67">
        <v>100</v>
      </c>
      <c r="F354" s="13">
        <v>1</v>
      </c>
      <c r="G354" s="58"/>
      <c r="H354" s="22">
        <f t="shared" si="21"/>
        <v>100</v>
      </c>
    </row>
    <row r="355" spans="2:8" ht="42.75" x14ac:dyDescent="0.2">
      <c r="B355" s="68" t="s">
        <v>324</v>
      </c>
      <c r="C355" s="71" t="s">
        <v>54</v>
      </c>
      <c r="D355" s="77" t="s">
        <v>5</v>
      </c>
      <c r="E355" s="67">
        <v>50</v>
      </c>
      <c r="F355" s="13">
        <v>1</v>
      </c>
      <c r="G355" s="58"/>
      <c r="H355" s="22">
        <f t="shared" si="21"/>
        <v>50</v>
      </c>
    </row>
    <row r="356" spans="2:8" ht="42.75" x14ac:dyDescent="0.2">
      <c r="B356" s="68" t="s">
        <v>325</v>
      </c>
      <c r="C356" s="71" t="s">
        <v>326</v>
      </c>
      <c r="D356" s="77" t="s">
        <v>5</v>
      </c>
      <c r="E356" s="67">
        <v>50</v>
      </c>
      <c r="F356" s="13">
        <v>1</v>
      </c>
      <c r="G356" s="58"/>
      <c r="H356" s="22">
        <f t="shared" si="21"/>
        <v>50</v>
      </c>
    </row>
    <row r="357" spans="2:8" ht="71.25" x14ac:dyDescent="0.2">
      <c r="B357" s="68" t="s">
        <v>327</v>
      </c>
      <c r="C357" s="71" t="s">
        <v>328</v>
      </c>
      <c r="D357" s="77" t="s">
        <v>3</v>
      </c>
      <c r="E357" s="67">
        <v>1</v>
      </c>
      <c r="F357" s="13">
        <v>1</v>
      </c>
      <c r="G357" s="58"/>
      <c r="H357" s="22">
        <f t="shared" si="21"/>
        <v>1</v>
      </c>
    </row>
    <row r="358" spans="2:8" ht="15.75" x14ac:dyDescent="0.2">
      <c r="B358" s="51"/>
      <c r="C358" s="53" t="s">
        <v>45</v>
      </c>
      <c r="D358" s="54"/>
      <c r="E358" s="54"/>
      <c r="F358" s="13">
        <v>1</v>
      </c>
      <c r="G358" s="54"/>
      <c r="H358" s="57">
        <f>SUM(H342:H357)</f>
        <v>325</v>
      </c>
    </row>
    <row r="359" spans="2:8" ht="15.75" x14ac:dyDescent="0.2">
      <c r="B359" s="55"/>
      <c r="C359" s="56" t="s">
        <v>330</v>
      </c>
      <c r="D359" s="63"/>
      <c r="E359" s="65"/>
      <c r="F359" s="13">
        <v>1</v>
      </c>
      <c r="G359" s="65"/>
      <c r="H359" s="59">
        <f>H316+H325+H337+H340+H358</f>
        <v>683.24</v>
      </c>
    </row>
    <row r="360" spans="2:8" s="24" customFormat="1" ht="15.75" x14ac:dyDescent="0.25">
      <c r="B360" s="34"/>
      <c r="C360" s="60" t="s">
        <v>329</v>
      </c>
      <c r="D360" s="61"/>
      <c r="E360" s="66"/>
      <c r="F360" s="13">
        <v>1</v>
      </c>
      <c r="G360" s="66"/>
      <c r="H360" s="62"/>
    </row>
    <row r="361" spans="2:8" s="6" customFormat="1" ht="15.75" x14ac:dyDescent="0.2">
      <c r="B361" s="50"/>
      <c r="C361" s="51" t="s">
        <v>88</v>
      </c>
      <c r="D361" s="52"/>
      <c r="E361" s="52"/>
      <c r="F361" s="13">
        <v>1</v>
      </c>
      <c r="G361" s="52"/>
      <c r="H361" s="52"/>
    </row>
    <row r="362" spans="2:8" ht="42.75" x14ac:dyDescent="0.2">
      <c r="B362" s="68" t="s">
        <v>103</v>
      </c>
      <c r="C362" s="71" t="s">
        <v>104</v>
      </c>
      <c r="D362" s="77" t="s">
        <v>4</v>
      </c>
      <c r="E362" s="67">
        <v>30</v>
      </c>
      <c r="F362" s="13">
        <v>1</v>
      </c>
      <c r="G362" s="58"/>
      <c r="H362" s="22">
        <f t="shared" ref="H362:H364" si="22">ROUND(E362*F362,2)</f>
        <v>30</v>
      </c>
    </row>
    <row r="363" spans="2:8" ht="42.75" x14ac:dyDescent="0.2">
      <c r="B363" s="68" t="s">
        <v>105</v>
      </c>
      <c r="C363" s="71" t="s">
        <v>74</v>
      </c>
      <c r="D363" s="77" t="s">
        <v>4</v>
      </c>
      <c r="E363" s="67">
        <v>30</v>
      </c>
      <c r="F363" s="13">
        <v>1</v>
      </c>
      <c r="G363" s="58"/>
      <c r="H363" s="22">
        <f t="shared" si="22"/>
        <v>30</v>
      </c>
    </row>
    <row r="364" spans="2:8" ht="28.5" x14ac:dyDescent="0.2">
      <c r="B364" s="68" t="s">
        <v>106</v>
      </c>
      <c r="C364" s="71" t="s">
        <v>107</v>
      </c>
      <c r="D364" s="77" t="s">
        <v>4</v>
      </c>
      <c r="E364" s="67">
        <v>30</v>
      </c>
      <c r="F364" s="13">
        <v>1</v>
      </c>
      <c r="G364" s="58"/>
      <c r="H364" s="22">
        <f t="shared" si="22"/>
        <v>30</v>
      </c>
    </row>
    <row r="365" spans="2:8" ht="15.75" x14ac:dyDescent="0.2">
      <c r="B365" s="51"/>
      <c r="C365" s="53" t="s">
        <v>87</v>
      </c>
      <c r="D365" s="54"/>
      <c r="E365" s="54"/>
      <c r="F365" s="13">
        <v>1</v>
      </c>
      <c r="G365" s="54"/>
      <c r="H365" s="57">
        <f>SUM(H362:H364)</f>
        <v>90</v>
      </c>
    </row>
    <row r="366" spans="2:8" s="6" customFormat="1" ht="15.75" x14ac:dyDescent="0.2">
      <c r="B366" s="50"/>
      <c r="C366" s="51" t="s">
        <v>89</v>
      </c>
      <c r="D366" s="52"/>
      <c r="E366" s="52"/>
      <c r="F366" s="13">
        <v>1</v>
      </c>
      <c r="G366" s="52"/>
      <c r="H366" s="52"/>
    </row>
    <row r="367" spans="2:8" ht="57" x14ac:dyDescent="0.2">
      <c r="B367" s="68" t="s">
        <v>108</v>
      </c>
      <c r="C367" s="71" t="s">
        <v>84</v>
      </c>
      <c r="D367" s="77" t="s">
        <v>4</v>
      </c>
      <c r="E367" s="78">
        <v>15</v>
      </c>
      <c r="F367" s="13">
        <v>1</v>
      </c>
      <c r="G367" s="58"/>
      <c r="H367" s="22">
        <f t="shared" ref="H367:H378" si="23">ROUND(E367*F367,2)</f>
        <v>15</v>
      </c>
    </row>
    <row r="368" spans="2:8" ht="42.75" x14ac:dyDescent="0.2">
      <c r="B368" s="68" t="s">
        <v>109</v>
      </c>
      <c r="C368" s="71" t="s">
        <v>22</v>
      </c>
      <c r="D368" s="77" t="s">
        <v>21</v>
      </c>
      <c r="E368" s="78">
        <v>34.369999999999997</v>
      </c>
      <c r="F368" s="13">
        <v>1</v>
      </c>
      <c r="G368" s="58"/>
      <c r="H368" s="22">
        <f t="shared" si="23"/>
        <v>34.369999999999997</v>
      </c>
    </row>
    <row r="369" spans="2:8" ht="57" x14ac:dyDescent="0.2">
      <c r="B369" s="68" t="s">
        <v>110</v>
      </c>
      <c r="C369" s="71" t="s">
        <v>111</v>
      </c>
      <c r="D369" s="77" t="s">
        <v>4</v>
      </c>
      <c r="E369" s="78">
        <v>13</v>
      </c>
      <c r="F369" s="13">
        <v>1</v>
      </c>
      <c r="G369" s="58"/>
      <c r="H369" s="22">
        <f t="shared" si="23"/>
        <v>13</v>
      </c>
    </row>
    <row r="370" spans="2:8" ht="71.25" x14ac:dyDescent="0.2">
      <c r="B370" s="68" t="s">
        <v>130</v>
      </c>
      <c r="C370" s="71" t="s">
        <v>23</v>
      </c>
      <c r="D370" s="77" t="s">
        <v>21</v>
      </c>
      <c r="E370" s="78">
        <v>6</v>
      </c>
      <c r="F370" s="13">
        <v>1</v>
      </c>
      <c r="G370" s="58"/>
      <c r="H370" s="22">
        <f t="shared" si="23"/>
        <v>6</v>
      </c>
    </row>
    <row r="371" spans="2:8" ht="42.75" x14ac:dyDescent="0.2">
      <c r="B371" s="68" t="s">
        <v>332</v>
      </c>
      <c r="C371" s="71" t="s">
        <v>73</v>
      </c>
      <c r="D371" s="77" t="s">
        <v>21</v>
      </c>
      <c r="E371" s="78">
        <v>28.52</v>
      </c>
      <c r="F371" s="13">
        <v>1</v>
      </c>
      <c r="G371" s="58"/>
      <c r="H371" s="22">
        <f t="shared" si="23"/>
        <v>28.52</v>
      </c>
    </row>
    <row r="372" spans="2:8" ht="71.25" x14ac:dyDescent="0.2">
      <c r="B372" s="68" t="s">
        <v>112</v>
      </c>
      <c r="C372" s="71" t="s">
        <v>113</v>
      </c>
      <c r="D372" s="77" t="s">
        <v>21</v>
      </c>
      <c r="E372" s="78">
        <v>0.8</v>
      </c>
      <c r="F372" s="13">
        <v>1</v>
      </c>
      <c r="G372" s="58"/>
      <c r="H372" s="22">
        <f t="shared" si="23"/>
        <v>0.8</v>
      </c>
    </row>
    <row r="373" spans="2:8" ht="57" x14ac:dyDescent="0.2">
      <c r="B373" s="68" t="s">
        <v>114</v>
      </c>
      <c r="C373" s="71" t="s">
        <v>24</v>
      </c>
      <c r="D373" s="77" t="s">
        <v>4</v>
      </c>
      <c r="E373" s="78">
        <v>1.25</v>
      </c>
      <c r="F373" s="13">
        <v>1</v>
      </c>
      <c r="G373" s="58"/>
      <c r="H373" s="22">
        <f t="shared" si="23"/>
        <v>1.25</v>
      </c>
    </row>
    <row r="374" spans="2:8" ht="57" x14ac:dyDescent="0.2">
      <c r="B374" s="68" t="s">
        <v>115</v>
      </c>
      <c r="C374" s="71" t="s">
        <v>25</v>
      </c>
      <c r="D374" s="77" t="s">
        <v>20</v>
      </c>
      <c r="E374" s="78">
        <v>85</v>
      </c>
      <c r="F374" s="13">
        <v>1</v>
      </c>
      <c r="G374" s="58"/>
      <c r="H374" s="22">
        <f t="shared" si="23"/>
        <v>85</v>
      </c>
    </row>
    <row r="375" spans="2:8" ht="42.75" x14ac:dyDescent="0.2">
      <c r="B375" s="68" t="s">
        <v>333</v>
      </c>
      <c r="C375" s="71" t="s">
        <v>85</v>
      </c>
      <c r="D375" s="77" t="s">
        <v>4</v>
      </c>
      <c r="E375" s="78">
        <v>35</v>
      </c>
      <c r="F375" s="13">
        <v>1</v>
      </c>
      <c r="G375" s="58"/>
      <c r="H375" s="22">
        <f t="shared" si="23"/>
        <v>35</v>
      </c>
    </row>
    <row r="376" spans="2:8" ht="42.75" x14ac:dyDescent="0.2">
      <c r="B376" s="68" t="s">
        <v>334</v>
      </c>
      <c r="C376" s="71" t="s">
        <v>335</v>
      </c>
      <c r="D376" s="77" t="s">
        <v>4</v>
      </c>
      <c r="E376" s="78">
        <v>15</v>
      </c>
      <c r="F376" s="13">
        <v>1</v>
      </c>
      <c r="G376" s="58"/>
      <c r="H376" s="22">
        <f t="shared" si="23"/>
        <v>15</v>
      </c>
    </row>
    <row r="377" spans="2:8" ht="28.5" x14ac:dyDescent="0.2">
      <c r="B377" s="68" t="s">
        <v>336</v>
      </c>
      <c r="C377" s="71" t="s">
        <v>337</v>
      </c>
      <c r="D377" s="77" t="s">
        <v>21</v>
      </c>
      <c r="E377" s="78">
        <v>8</v>
      </c>
      <c r="F377" s="13">
        <v>1</v>
      </c>
      <c r="G377" s="58"/>
      <c r="H377" s="22">
        <f t="shared" si="23"/>
        <v>8</v>
      </c>
    </row>
    <row r="378" spans="2:8" ht="42.75" x14ac:dyDescent="0.2">
      <c r="B378" s="68" t="s">
        <v>131</v>
      </c>
      <c r="C378" s="71" t="s">
        <v>77</v>
      </c>
      <c r="D378" s="77" t="s">
        <v>4</v>
      </c>
      <c r="E378" s="78">
        <v>65</v>
      </c>
      <c r="F378" s="13">
        <v>1</v>
      </c>
      <c r="G378" s="58"/>
      <c r="H378" s="22">
        <f t="shared" si="23"/>
        <v>65</v>
      </c>
    </row>
    <row r="379" spans="2:8" ht="15.75" x14ac:dyDescent="0.2">
      <c r="B379" s="51"/>
      <c r="C379" s="53" t="s">
        <v>69</v>
      </c>
      <c r="D379" s="54"/>
      <c r="E379" s="54"/>
      <c r="F379" s="13">
        <v>1</v>
      </c>
      <c r="G379" s="54"/>
      <c r="H379" s="57">
        <f>SUM(H367:H378)</f>
        <v>306.94</v>
      </c>
    </row>
    <row r="380" spans="2:8" s="6" customFormat="1" ht="15.75" x14ac:dyDescent="0.2">
      <c r="B380" s="50"/>
      <c r="C380" s="51" t="s">
        <v>90</v>
      </c>
      <c r="D380" s="52"/>
      <c r="E380" s="52"/>
      <c r="F380" s="13">
        <v>1</v>
      </c>
      <c r="G380" s="52"/>
      <c r="H380" s="52"/>
    </row>
    <row r="381" spans="2:8" ht="28.5" x14ac:dyDescent="0.2">
      <c r="B381" s="68" t="s">
        <v>136</v>
      </c>
      <c r="C381" s="71" t="s">
        <v>26</v>
      </c>
      <c r="D381" s="77" t="s">
        <v>4</v>
      </c>
      <c r="E381" s="78">
        <v>8.27</v>
      </c>
      <c r="F381" s="13">
        <v>1</v>
      </c>
      <c r="G381" s="58"/>
      <c r="H381" s="22">
        <f t="shared" ref="H381:H383" si="24">ROUND(E381*F381,2)</f>
        <v>8.27</v>
      </c>
    </row>
    <row r="382" spans="2:8" ht="42.75" x14ac:dyDescent="0.2">
      <c r="B382" s="68" t="s">
        <v>137</v>
      </c>
      <c r="C382" s="71" t="s">
        <v>28</v>
      </c>
      <c r="D382" s="77" t="s">
        <v>20</v>
      </c>
      <c r="E382" s="78">
        <v>71.099999999999994</v>
      </c>
      <c r="F382" s="13">
        <v>1</v>
      </c>
      <c r="G382" s="58"/>
      <c r="H382" s="22">
        <f t="shared" si="24"/>
        <v>71.099999999999994</v>
      </c>
    </row>
    <row r="383" spans="2:8" ht="85.5" x14ac:dyDescent="0.2">
      <c r="B383" s="68" t="s">
        <v>271</v>
      </c>
      <c r="C383" s="71" t="s">
        <v>29</v>
      </c>
      <c r="D383" s="77" t="s">
        <v>21</v>
      </c>
      <c r="E383" s="78">
        <v>1.1200000000000001</v>
      </c>
      <c r="F383" s="13">
        <v>1</v>
      </c>
      <c r="G383" s="58"/>
      <c r="H383" s="22">
        <f t="shared" si="24"/>
        <v>1.1200000000000001</v>
      </c>
    </row>
    <row r="384" spans="2:8" ht="15.75" x14ac:dyDescent="0.2">
      <c r="B384" s="51"/>
      <c r="C384" s="53" t="s">
        <v>30</v>
      </c>
      <c r="D384" s="54"/>
      <c r="E384" s="54"/>
      <c r="F384" s="13">
        <v>1</v>
      </c>
      <c r="G384" s="54"/>
      <c r="H384" s="57">
        <f>SUM(H381:H383)</f>
        <v>80.489999999999995</v>
      </c>
    </row>
    <row r="385" spans="2:8" s="6" customFormat="1" ht="15.75" x14ac:dyDescent="0.2">
      <c r="B385" s="50"/>
      <c r="C385" s="51" t="s">
        <v>91</v>
      </c>
      <c r="D385" s="52"/>
      <c r="E385" s="52"/>
      <c r="F385" s="13">
        <v>1</v>
      </c>
      <c r="G385" s="52"/>
      <c r="H385" s="52"/>
    </row>
    <row r="386" spans="2:8" ht="99.75" x14ac:dyDescent="0.2">
      <c r="B386" s="68" t="s">
        <v>257</v>
      </c>
      <c r="C386" s="71" t="s">
        <v>258</v>
      </c>
      <c r="D386" s="77" t="s">
        <v>5</v>
      </c>
      <c r="E386" s="78">
        <v>60.4</v>
      </c>
      <c r="F386" s="13">
        <v>1</v>
      </c>
      <c r="G386" s="58"/>
      <c r="H386" s="22">
        <f t="shared" ref="H386:H391" si="25">ROUND(E386*F386,2)</f>
        <v>60.4</v>
      </c>
    </row>
    <row r="387" spans="2:8" ht="28.5" x14ac:dyDescent="0.2">
      <c r="B387" s="68" t="s">
        <v>338</v>
      </c>
      <c r="C387" s="71" t="s">
        <v>339</v>
      </c>
      <c r="D387" s="77" t="s">
        <v>4</v>
      </c>
      <c r="E387" s="78">
        <v>29.44</v>
      </c>
      <c r="F387" s="13">
        <v>1</v>
      </c>
      <c r="G387" s="58"/>
      <c r="H387" s="22">
        <f t="shared" si="25"/>
        <v>29.44</v>
      </c>
    </row>
    <row r="388" spans="2:8" ht="156.75" x14ac:dyDescent="0.2">
      <c r="B388" s="68" t="s">
        <v>157</v>
      </c>
      <c r="C388" s="71" t="s">
        <v>19</v>
      </c>
      <c r="D388" s="77" t="s">
        <v>4</v>
      </c>
      <c r="E388" s="78">
        <v>5.91</v>
      </c>
      <c r="F388" s="13">
        <v>1</v>
      </c>
      <c r="G388" s="58"/>
      <c r="H388" s="22">
        <f t="shared" si="25"/>
        <v>5.91</v>
      </c>
    </row>
    <row r="389" spans="2:8" ht="171" x14ac:dyDescent="0.2">
      <c r="B389" s="68" t="s">
        <v>160</v>
      </c>
      <c r="C389" s="71" t="s">
        <v>78</v>
      </c>
      <c r="D389" s="77" t="s">
        <v>4</v>
      </c>
      <c r="E389" s="78">
        <v>5.91</v>
      </c>
      <c r="F389" s="13">
        <v>1</v>
      </c>
      <c r="G389" s="58"/>
      <c r="H389" s="22">
        <f t="shared" si="25"/>
        <v>5.91</v>
      </c>
    </row>
    <row r="390" spans="2:8" ht="42.75" x14ac:dyDescent="0.2">
      <c r="B390" s="68" t="s">
        <v>340</v>
      </c>
      <c r="C390" s="71" t="s">
        <v>341</v>
      </c>
      <c r="D390" s="77" t="s">
        <v>5</v>
      </c>
      <c r="E390" s="78">
        <v>14.02</v>
      </c>
      <c r="F390" s="13">
        <v>1</v>
      </c>
      <c r="G390" s="58"/>
      <c r="H390" s="22">
        <f t="shared" si="25"/>
        <v>14.02</v>
      </c>
    </row>
    <row r="391" spans="2:8" ht="128.25" x14ac:dyDescent="0.2">
      <c r="B391" s="68" t="s">
        <v>252</v>
      </c>
      <c r="C391" s="71" t="s">
        <v>65</v>
      </c>
      <c r="D391" s="77" t="s">
        <v>3</v>
      </c>
      <c r="E391" s="78">
        <v>1</v>
      </c>
      <c r="F391" s="13">
        <v>1</v>
      </c>
      <c r="G391" s="58"/>
      <c r="H391" s="22">
        <f t="shared" si="25"/>
        <v>1</v>
      </c>
    </row>
    <row r="392" spans="2:8" ht="15.75" x14ac:dyDescent="0.2">
      <c r="B392" s="51"/>
      <c r="C392" s="53" t="s">
        <v>34</v>
      </c>
      <c r="D392" s="54"/>
      <c r="E392" s="54"/>
      <c r="F392" s="13">
        <v>1</v>
      </c>
      <c r="G392" s="54"/>
      <c r="H392" s="57">
        <f>SUM(H386:H391)</f>
        <v>116.67999999999999</v>
      </c>
    </row>
    <row r="393" spans="2:8" s="6" customFormat="1" ht="15.75" x14ac:dyDescent="0.2">
      <c r="B393" s="50"/>
      <c r="C393" s="51" t="s">
        <v>92</v>
      </c>
      <c r="D393" s="52"/>
      <c r="E393" s="52"/>
      <c r="F393" s="13">
        <v>1</v>
      </c>
      <c r="G393" s="52"/>
      <c r="H393" s="52"/>
    </row>
    <row r="394" spans="2:8" ht="42.75" x14ac:dyDescent="0.2">
      <c r="B394" s="68" t="s">
        <v>342</v>
      </c>
      <c r="C394" s="71" t="s">
        <v>343</v>
      </c>
      <c r="D394" s="77" t="s">
        <v>3</v>
      </c>
      <c r="E394" s="78">
        <v>2</v>
      </c>
      <c r="F394" s="13">
        <v>1</v>
      </c>
      <c r="G394" s="58"/>
      <c r="H394" s="22">
        <f t="shared" ref="H394:H396" si="26">ROUND(E394*F394,2)</f>
        <v>2</v>
      </c>
    </row>
    <row r="395" spans="2:8" ht="42.75" x14ac:dyDescent="0.2">
      <c r="B395" s="68" t="s">
        <v>344</v>
      </c>
      <c r="C395" s="71" t="s">
        <v>345</v>
      </c>
      <c r="D395" s="77" t="s">
        <v>3</v>
      </c>
      <c r="E395" s="78">
        <v>1</v>
      </c>
      <c r="F395" s="13">
        <v>1</v>
      </c>
      <c r="G395" s="58"/>
      <c r="H395" s="22">
        <f t="shared" si="26"/>
        <v>1</v>
      </c>
    </row>
    <row r="396" spans="2:8" ht="42.75" x14ac:dyDescent="0.2">
      <c r="B396" s="68" t="s">
        <v>346</v>
      </c>
      <c r="C396" s="71" t="s">
        <v>347</v>
      </c>
      <c r="D396" s="77" t="s">
        <v>3</v>
      </c>
      <c r="E396" s="78">
        <v>1</v>
      </c>
      <c r="F396" s="13">
        <v>1</v>
      </c>
      <c r="G396" s="58"/>
      <c r="H396" s="22">
        <f t="shared" si="26"/>
        <v>1</v>
      </c>
    </row>
    <row r="397" spans="2:8" ht="15.75" x14ac:dyDescent="0.2">
      <c r="B397" s="51"/>
      <c r="C397" s="53" t="s">
        <v>62</v>
      </c>
      <c r="D397" s="54"/>
      <c r="E397" s="54"/>
      <c r="F397" s="13">
        <v>1</v>
      </c>
      <c r="G397" s="54"/>
      <c r="H397" s="57">
        <f>SUM(H394:H396)</f>
        <v>4</v>
      </c>
    </row>
    <row r="398" spans="2:8" ht="15.75" x14ac:dyDescent="0.2">
      <c r="B398" s="55"/>
      <c r="C398" s="56" t="s">
        <v>331</v>
      </c>
      <c r="D398" s="63"/>
      <c r="E398" s="65"/>
      <c r="F398" s="13">
        <v>1</v>
      </c>
      <c r="G398" s="65"/>
      <c r="H398" s="59">
        <f>H365+H379+H384+H392+H397</f>
        <v>598.11</v>
      </c>
    </row>
    <row r="399" spans="2:8" s="24" customFormat="1" ht="15.75" x14ac:dyDescent="0.25">
      <c r="B399" s="34"/>
      <c r="C399" s="60" t="s">
        <v>349</v>
      </c>
      <c r="D399" s="61"/>
      <c r="E399" s="66"/>
      <c r="F399" s="13">
        <v>1</v>
      </c>
      <c r="G399" s="66"/>
      <c r="H399" s="62"/>
    </row>
    <row r="400" spans="2:8" s="6" customFormat="1" ht="15.75" x14ac:dyDescent="0.2">
      <c r="B400" s="50"/>
      <c r="C400" s="51" t="s">
        <v>88</v>
      </c>
      <c r="D400" s="52"/>
      <c r="E400" s="52"/>
      <c r="F400" s="13">
        <v>1</v>
      </c>
      <c r="G400" s="52"/>
      <c r="H400" s="52"/>
    </row>
    <row r="401" spans="2:8" ht="42.75" x14ac:dyDescent="0.2">
      <c r="B401" s="68" t="s">
        <v>103</v>
      </c>
      <c r="C401" s="71" t="s">
        <v>104</v>
      </c>
      <c r="D401" s="77" t="s">
        <v>4</v>
      </c>
      <c r="E401" s="67">
        <v>119</v>
      </c>
      <c r="F401" s="13">
        <v>1</v>
      </c>
      <c r="G401" s="58"/>
      <c r="H401" s="22">
        <f t="shared" ref="H401:H404" si="27">ROUND(E401*F401,2)</f>
        <v>119</v>
      </c>
    </row>
    <row r="402" spans="2:8" ht="42.75" x14ac:dyDescent="0.2">
      <c r="B402" s="68" t="s">
        <v>105</v>
      </c>
      <c r="C402" s="71" t="s">
        <v>74</v>
      </c>
      <c r="D402" s="77" t="s">
        <v>4</v>
      </c>
      <c r="E402" s="67">
        <v>119</v>
      </c>
      <c r="F402" s="13">
        <v>1</v>
      </c>
      <c r="G402" s="58"/>
      <c r="H402" s="22">
        <f t="shared" si="27"/>
        <v>119</v>
      </c>
    </row>
    <row r="403" spans="2:8" ht="28.5" x14ac:dyDescent="0.2">
      <c r="B403" s="68" t="s">
        <v>106</v>
      </c>
      <c r="C403" s="71" t="s">
        <v>107</v>
      </c>
      <c r="D403" s="77" t="s">
        <v>4</v>
      </c>
      <c r="E403" s="67">
        <v>119</v>
      </c>
      <c r="F403" s="13">
        <v>1</v>
      </c>
      <c r="G403" s="58"/>
      <c r="H403" s="22">
        <f t="shared" si="27"/>
        <v>119</v>
      </c>
    </row>
    <row r="404" spans="2:8" ht="57" x14ac:dyDescent="0.2">
      <c r="B404" s="68" t="s">
        <v>108</v>
      </c>
      <c r="C404" s="71" t="s">
        <v>84</v>
      </c>
      <c r="D404" s="77" t="s">
        <v>4</v>
      </c>
      <c r="E404" s="67">
        <v>119</v>
      </c>
      <c r="F404" s="13">
        <v>1</v>
      </c>
      <c r="G404" s="58"/>
      <c r="H404" s="22">
        <f t="shared" si="27"/>
        <v>119</v>
      </c>
    </row>
    <row r="405" spans="2:8" ht="15.75" x14ac:dyDescent="0.2">
      <c r="B405" s="51"/>
      <c r="C405" s="53" t="s">
        <v>87</v>
      </c>
      <c r="D405" s="54"/>
      <c r="E405" s="54"/>
      <c r="F405" s="13">
        <v>1</v>
      </c>
      <c r="G405" s="54"/>
      <c r="H405" s="57">
        <f>SUM(H401:H404)</f>
        <v>476</v>
      </c>
    </row>
    <row r="406" spans="2:8" s="6" customFormat="1" ht="15.75" x14ac:dyDescent="0.2">
      <c r="B406" s="50"/>
      <c r="C406" s="51" t="s">
        <v>89</v>
      </c>
      <c r="D406" s="52"/>
      <c r="E406" s="52"/>
      <c r="F406" s="13">
        <v>1</v>
      </c>
      <c r="G406" s="52"/>
      <c r="H406" s="52"/>
    </row>
    <row r="407" spans="2:8" ht="42.75" x14ac:dyDescent="0.2">
      <c r="B407" s="68" t="s">
        <v>109</v>
      </c>
      <c r="C407" s="71" t="s">
        <v>22</v>
      </c>
      <c r="D407" s="77" t="s">
        <v>21</v>
      </c>
      <c r="E407" s="67">
        <v>41.65</v>
      </c>
      <c r="F407" s="13">
        <v>1</v>
      </c>
      <c r="G407" s="58"/>
      <c r="H407" s="22">
        <f t="shared" ref="H407:H415" si="28">ROUND(E407*F407,2)</f>
        <v>41.65</v>
      </c>
    </row>
    <row r="408" spans="2:8" ht="57" x14ac:dyDescent="0.2">
      <c r="B408" s="68" t="s">
        <v>110</v>
      </c>
      <c r="C408" s="71" t="s">
        <v>111</v>
      </c>
      <c r="D408" s="77" t="s">
        <v>4</v>
      </c>
      <c r="E408" s="67">
        <v>9.64</v>
      </c>
      <c r="F408" s="13">
        <v>1</v>
      </c>
      <c r="G408" s="58"/>
      <c r="H408" s="22">
        <f t="shared" si="28"/>
        <v>9.64</v>
      </c>
    </row>
    <row r="409" spans="2:8" ht="71.25" x14ac:dyDescent="0.2">
      <c r="B409" s="68" t="s">
        <v>297</v>
      </c>
      <c r="C409" s="71" t="s">
        <v>298</v>
      </c>
      <c r="D409" s="77" t="s">
        <v>21</v>
      </c>
      <c r="E409" s="67">
        <v>3.5</v>
      </c>
      <c r="F409" s="13">
        <v>1</v>
      </c>
      <c r="G409" s="58"/>
      <c r="H409" s="22">
        <f t="shared" si="28"/>
        <v>3.5</v>
      </c>
    </row>
    <row r="410" spans="2:8" ht="57" x14ac:dyDescent="0.2">
      <c r="B410" s="68" t="s">
        <v>114</v>
      </c>
      <c r="C410" s="71" t="s">
        <v>24</v>
      </c>
      <c r="D410" s="77" t="s">
        <v>4</v>
      </c>
      <c r="E410" s="67">
        <v>35</v>
      </c>
      <c r="F410" s="13">
        <v>1</v>
      </c>
      <c r="G410" s="58"/>
      <c r="H410" s="22">
        <f t="shared" si="28"/>
        <v>35</v>
      </c>
    </row>
    <row r="411" spans="2:8" ht="57" x14ac:dyDescent="0.2">
      <c r="B411" s="68" t="s">
        <v>295</v>
      </c>
      <c r="C411" s="71" t="s">
        <v>296</v>
      </c>
      <c r="D411" s="77" t="s">
        <v>20</v>
      </c>
      <c r="E411" s="67">
        <v>50</v>
      </c>
      <c r="F411" s="13">
        <v>1</v>
      </c>
      <c r="G411" s="58"/>
      <c r="H411" s="22">
        <f t="shared" si="28"/>
        <v>50</v>
      </c>
    </row>
    <row r="412" spans="2:8" ht="57" x14ac:dyDescent="0.2">
      <c r="B412" s="68" t="s">
        <v>115</v>
      </c>
      <c r="C412" s="71" t="s">
        <v>25</v>
      </c>
      <c r="D412" s="77" t="s">
        <v>20</v>
      </c>
      <c r="E412" s="67">
        <v>64.540000000000006</v>
      </c>
      <c r="F412" s="13">
        <v>1</v>
      </c>
      <c r="G412" s="58"/>
      <c r="H412" s="22">
        <f t="shared" si="28"/>
        <v>64.540000000000006</v>
      </c>
    </row>
    <row r="413" spans="2:8" ht="57" x14ac:dyDescent="0.2">
      <c r="B413" s="68" t="s">
        <v>125</v>
      </c>
      <c r="C413" s="71" t="s">
        <v>126</v>
      </c>
      <c r="D413" s="77" t="s">
        <v>5</v>
      </c>
      <c r="E413" s="67">
        <v>15</v>
      </c>
      <c r="F413" s="13">
        <v>1</v>
      </c>
      <c r="G413" s="58"/>
      <c r="H413" s="22">
        <f t="shared" si="28"/>
        <v>15</v>
      </c>
    </row>
    <row r="414" spans="2:8" ht="42.75" x14ac:dyDescent="0.2">
      <c r="B414" s="68" t="s">
        <v>333</v>
      </c>
      <c r="C414" s="71" t="s">
        <v>85</v>
      </c>
      <c r="D414" s="77" t="s">
        <v>4</v>
      </c>
      <c r="E414" s="67">
        <v>35</v>
      </c>
      <c r="F414" s="13">
        <v>1</v>
      </c>
      <c r="G414" s="58"/>
      <c r="H414" s="22">
        <f t="shared" si="28"/>
        <v>35</v>
      </c>
    </row>
    <row r="415" spans="2:8" ht="42.75" x14ac:dyDescent="0.2">
      <c r="B415" s="68" t="s">
        <v>124</v>
      </c>
      <c r="C415" s="71" t="s">
        <v>46</v>
      </c>
      <c r="D415" s="77" t="s">
        <v>5</v>
      </c>
      <c r="E415" s="67">
        <v>30</v>
      </c>
      <c r="F415" s="13">
        <v>1</v>
      </c>
      <c r="G415" s="58"/>
      <c r="H415" s="22">
        <f t="shared" si="28"/>
        <v>30</v>
      </c>
    </row>
    <row r="416" spans="2:8" ht="71.25" x14ac:dyDescent="0.2">
      <c r="B416" s="68" t="s">
        <v>129</v>
      </c>
      <c r="C416" s="71" t="s">
        <v>47</v>
      </c>
      <c r="D416" s="77" t="s">
        <v>21</v>
      </c>
      <c r="E416" s="67">
        <v>18</v>
      </c>
      <c r="F416" s="13">
        <v>1</v>
      </c>
      <c r="G416" s="58"/>
      <c r="H416" s="22">
        <f t="shared" ref="H416:H419" si="29">ROUND(E416*F416,2)</f>
        <v>18</v>
      </c>
    </row>
    <row r="417" spans="2:8" ht="42.75" x14ac:dyDescent="0.2">
      <c r="B417" s="68" t="s">
        <v>332</v>
      </c>
      <c r="C417" s="71" t="s">
        <v>73</v>
      </c>
      <c r="D417" s="77" t="s">
        <v>21</v>
      </c>
      <c r="E417" s="67">
        <v>12</v>
      </c>
      <c r="F417" s="13">
        <v>1</v>
      </c>
      <c r="G417" s="58"/>
      <c r="H417" s="22">
        <f t="shared" si="29"/>
        <v>12</v>
      </c>
    </row>
    <row r="418" spans="2:8" ht="71.25" x14ac:dyDescent="0.2">
      <c r="B418" s="68" t="s">
        <v>130</v>
      </c>
      <c r="C418" s="71" t="s">
        <v>23</v>
      </c>
      <c r="D418" s="77" t="s">
        <v>21</v>
      </c>
      <c r="E418" s="67">
        <v>10.199999999999999</v>
      </c>
      <c r="F418" s="13">
        <v>1</v>
      </c>
      <c r="G418" s="58"/>
      <c r="H418" s="22">
        <f t="shared" si="29"/>
        <v>10.199999999999999</v>
      </c>
    </row>
    <row r="419" spans="2:8" ht="42.75" x14ac:dyDescent="0.2">
      <c r="B419" s="68" t="s">
        <v>131</v>
      </c>
      <c r="C419" s="71" t="s">
        <v>77</v>
      </c>
      <c r="D419" s="77" t="s">
        <v>4</v>
      </c>
      <c r="E419" s="67">
        <v>25</v>
      </c>
      <c r="F419" s="13">
        <v>1</v>
      </c>
      <c r="G419" s="58"/>
      <c r="H419" s="22">
        <f t="shared" si="29"/>
        <v>25</v>
      </c>
    </row>
    <row r="420" spans="2:8" ht="15.75" x14ac:dyDescent="0.2">
      <c r="B420" s="51"/>
      <c r="C420" s="53" t="s">
        <v>69</v>
      </c>
      <c r="D420" s="54"/>
      <c r="E420" s="54"/>
      <c r="F420" s="13">
        <v>1</v>
      </c>
      <c r="G420" s="54"/>
      <c r="H420" s="57">
        <f>SUM(H407:H419)</f>
        <v>349.53</v>
      </c>
    </row>
    <row r="421" spans="2:8" s="6" customFormat="1" ht="15.75" x14ac:dyDescent="0.2">
      <c r="B421" s="50"/>
      <c r="C421" s="51" t="s">
        <v>95</v>
      </c>
      <c r="D421" s="52"/>
      <c r="E421" s="52"/>
      <c r="F421" s="13">
        <v>1</v>
      </c>
      <c r="G421" s="52"/>
      <c r="H421" s="52"/>
    </row>
    <row r="422" spans="2:8" ht="99.75" x14ac:dyDescent="0.2">
      <c r="B422" s="68" t="s">
        <v>257</v>
      </c>
      <c r="C422" s="71" t="s">
        <v>258</v>
      </c>
      <c r="D422" s="77" t="s">
        <v>5</v>
      </c>
      <c r="E422" s="67">
        <v>48</v>
      </c>
      <c r="F422" s="13">
        <v>1</v>
      </c>
      <c r="G422" s="58"/>
      <c r="H422" s="22">
        <f t="shared" ref="H422:H427" si="30">ROUND(E422*F422,2)</f>
        <v>48</v>
      </c>
    </row>
    <row r="423" spans="2:8" ht="171" x14ac:dyDescent="0.2">
      <c r="B423" s="68" t="s">
        <v>147</v>
      </c>
      <c r="C423" s="71" t="s">
        <v>148</v>
      </c>
      <c r="D423" s="77" t="s">
        <v>4</v>
      </c>
      <c r="E423" s="67">
        <v>35</v>
      </c>
      <c r="F423" s="13">
        <v>1</v>
      </c>
      <c r="G423" s="58"/>
      <c r="H423" s="22">
        <f t="shared" si="30"/>
        <v>35</v>
      </c>
    </row>
    <row r="424" spans="2:8" ht="114" x14ac:dyDescent="0.2">
      <c r="B424" s="68" t="s">
        <v>151</v>
      </c>
      <c r="C424" s="71" t="s">
        <v>152</v>
      </c>
      <c r="D424" s="77" t="s">
        <v>4</v>
      </c>
      <c r="E424" s="67">
        <v>65</v>
      </c>
      <c r="F424" s="13">
        <v>1</v>
      </c>
      <c r="G424" s="58"/>
      <c r="H424" s="22">
        <f t="shared" si="30"/>
        <v>65</v>
      </c>
    </row>
    <row r="425" spans="2:8" ht="57" x14ac:dyDescent="0.2">
      <c r="B425" s="68" t="s">
        <v>149</v>
      </c>
      <c r="C425" s="71" t="s">
        <v>31</v>
      </c>
      <c r="D425" s="77" t="s">
        <v>4</v>
      </c>
      <c r="E425" s="67">
        <v>29.04</v>
      </c>
      <c r="F425" s="13">
        <v>1</v>
      </c>
      <c r="G425" s="58"/>
      <c r="H425" s="22">
        <f t="shared" si="30"/>
        <v>29.04</v>
      </c>
    </row>
    <row r="426" spans="2:8" ht="156.75" x14ac:dyDescent="0.2">
      <c r="B426" s="68" t="s">
        <v>157</v>
      </c>
      <c r="C426" s="71" t="s">
        <v>19</v>
      </c>
      <c r="D426" s="77" t="s">
        <v>4</v>
      </c>
      <c r="E426" s="67">
        <v>70</v>
      </c>
      <c r="F426" s="13">
        <v>1</v>
      </c>
      <c r="G426" s="58"/>
      <c r="H426" s="22">
        <f t="shared" si="30"/>
        <v>70</v>
      </c>
    </row>
    <row r="427" spans="2:8" ht="171" x14ac:dyDescent="0.2">
      <c r="B427" s="68" t="s">
        <v>160</v>
      </c>
      <c r="C427" s="71" t="s">
        <v>78</v>
      </c>
      <c r="D427" s="77" t="s">
        <v>4</v>
      </c>
      <c r="E427" s="67">
        <v>70</v>
      </c>
      <c r="F427" s="13">
        <v>1</v>
      </c>
      <c r="G427" s="58"/>
      <c r="H427" s="22">
        <f t="shared" si="30"/>
        <v>70</v>
      </c>
    </row>
    <row r="428" spans="2:8" ht="15.75" x14ac:dyDescent="0.2">
      <c r="B428" s="51"/>
      <c r="C428" s="53" t="s">
        <v>34</v>
      </c>
      <c r="D428" s="54"/>
      <c r="E428" s="54"/>
      <c r="F428" s="13">
        <v>1</v>
      </c>
      <c r="G428" s="54"/>
      <c r="H428" s="57">
        <f>SUM(H422:H427)</f>
        <v>317.03999999999996</v>
      </c>
    </row>
    <row r="429" spans="2:8" s="6" customFormat="1" ht="15.75" x14ac:dyDescent="0.2">
      <c r="B429" s="50"/>
      <c r="C429" s="51" t="s">
        <v>96</v>
      </c>
      <c r="D429" s="52"/>
      <c r="E429" s="52"/>
      <c r="F429" s="13">
        <v>1</v>
      </c>
      <c r="G429" s="52"/>
      <c r="H429" s="52"/>
    </row>
    <row r="430" spans="2:8" ht="85.5" x14ac:dyDescent="0.2">
      <c r="B430" s="68" t="s">
        <v>351</v>
      </c>
      <c r="C430" s="71" t="s">
        <v>352</v>
      </c>
      <c r="D430" s="77" t="s">
        <v>5</v>
      </c>
      <c r="E430" s="67">
        <v>7.2</v>
      </c>
      <c r="F430" s="13">
        <v>1</v>
      </c>
      <c r="G430" s="58"/>
      <c r="H430" s="22">
        <f t="shared" ref="H430:H431" si="31">ROUND(E430*F430,2)</f>
        <v>7.2</v>
      </c>
    </row>
    <row r="431" spans="2:8" ht="99.75" x14ac:dyDescent="0.2">
      <c r="B431" s="68" t="s">
        <v>353</v>
      </c>
      <c r="C431" s="71" t="s">
        <v>354</v>
      </c>
      <c r="D431" s="77" t="s">
        <v>4</v>
      </c>
      <c r="E431" s="67">
        <v>11.65</v>
      </c>
      <c r="F431" s="13">
        <v>1</v>
      </c>
      <c r="G431" s="58"/>
      <c r="H431" s="22">
        <f t="shared" si="31"/>
        <v>11.65</v>
      </c>
    </row>
    <row r="432" spans="2:8" ht="15.75" x14ac:dyDescent="0.2">
      <c r="B432" s="51"/>
      <c r="C432" s="53" t="s">
        <v>62</v>
      </c>
      <c r="D432" s="54"/>
      <c r="E432" s="54"/>
      <c r="F432" s="13">
        <v>1</v>
      </c>
      <c r="G432" s="54"/>
      <c r="H432" s="57">
        <f>SUM(H430:H431)</f>
        <v>18.850000000000001</v>
      </c>
    </row>
    <row r="433" spans="2:8" ht="15.75" x14ac:dyDescent="0.2">
      <c r="B433" s="55"/>
      <c r="C433" s="56" t="s">
        <v>350</v>
      </c>
      <c r="D433" s="63"/>
      <c r="E433" s="65"/>
      <c r="F433" s="13">
        <v>1</v>
      </c>
      <c r="G433" s="65"/>
      <c r="H433" s="59">
        <f>H405+H420+H428+H432</f>
        <v>1161.4199999999998</v>
      </c>
    </row>
    <row r="434" spans="2:8" s="24" customFormat="1" ht="15.75" x14ac:dyDescent="0.25">
      <c r="B434" s="34"/>
      <c r="C434" s="60" t="s">
        <v>355</v>
      </c>
      <c r="D434" s="61"/>
      <c r="E434" s="66"/>
      <c r="F434" s="13">
        <v>1</v>
      </c>
      <c r="G434" s="66"/>
      <c r="H434" s="62"/>
    </row>
    <row r="435" spans="2:8" s="6" customFormat="1" ht="15.75" x14ac:dyDescent="0.2">
      <c r="B435" s="50"/>
      <c r="C435" s="51" t="s">
        <v>88</v>
      </c>
      <c r="D435" s="52"/>
      <c r="E435" s="52"/>
      <c r="F435" s="13">
        <v>1</v>
      </c>
      <c r="G435" s="52"/>
      <c r="H435" s="52"/>
    </row>
    <row r="436" spans="2:8" ht="42.75" x14ac:dyDescent="0.2">
      <c r="B436" s="68" t="s">
        <v>103</v>
      </c>
      <c r="C436" s="71" t="s">
        <v>104</v>
      </c>
      <c r="D436" s="77" t="s">
        <v>4</v>
      </c>
      <c r="E436" s="67">
        <v>357.84</v>
      </c>
      <c r="F436" s="13">
        <v>1</v>
      </c>
      <c r="G436" s="58"/>
      <c r="H436" s="22">
        <f t="shared" ref="H436:H439" si="32">ROUND(E436*F436,2)</f>
        <v>357.84</v>
      </c>
    </row>
    <row r="437" spans="2:8" ht="42.75" x14ac:dyDescent="0.2">
      <c r="B437" s="68" t="s">
        <v>105</v>
      </c>
      <c r="C437" s="71" t="s">
        <v>74</v>
      </c>
      <c r="D437" s="77" t="s">
        <v>4</v>
      </c>
      <c r="E437" s="67">
        <v>357.84</v>
      </c>
      <c r="F437" s="13">
        <v>1</v>
      </c>
      <c r="G437" s="58"/>
      <c r="H437" s="22">
        <f t="shared" si="32"/>
        <v>357.84</v>
      </c>
    </row>
    <row r="438" spans="2:8" ht="28.5" x14ac:dyDescent="0.2">
      <c r="B438" s="68" t="s">
        <v>106</v>
      </c>
      <c r="C438" s="71" t="s">
        <v>107</v>
      </c>
      <c r="D438" s="77" t="s">
        <v>4</v>
      </c>
      <c r="E438" s="67">
        <v>357.84</v>
      </c>
      <c r="F438" s="13">
        <v>1</v>
      </c>
      <c r="G438" s="58"/>
      <c r="H438" s="22">
        <f t="shared" si="32"/>
        <v>357.84</v>
      </c>
    </row>
    <row r="439" spans="2:8" ht="57" x14ac:dyDescent="0.2">
      <c r="B439" s="68" t="s">
        <v>108</v>
      </c>
      <c r="C439" s="71" t="s">
        <v>84</v>
      </c>
      <c r="D439" s="77" t="s">
        <v>4</v>
      </c>
      <c r="E439" s="67">
        <v>4333.84</v>
      </c>
      <c r="F439" s="13">
        <v>1</v>
      </c>
      <c r="G439" s="58"/>
      <c r="H439" s="22">
        <f t="shared" si="32"/>
        <v>4333.84</v>
      </c>
    </row>
    <row r="440" spans="2:8" ht="15.75" x14ac:dyDescent="0.2">
      <c r="B440" s="51"/>
      <c r="C440" s="53" t="s">
        <v>87</v>
      </c>
      <c r="D440" s="54"/>
      <c r="E440" s="54"/>
      <c r="F440" s="13">
        <v>1</v>
      </c>
      <c r="G440" s="54"/>
      <c r="H440" s="57">
        <f>SUM(H436:H439)</f>
        <v>5407.3600000000006</v>
      </c>
    </row>
    <row r="441" spans="2:8" s="6" customFormat="1" ht="15.75" x14ac:dyDescent="0.2">
      <c r="B441" s="50"/>
      <c r="C441" s="51" t="s">
        <v>89</v>
      </c>
      <c r="D441" s="52"/>
      <c r="E441" s="52"/>
      <c r="F441" s="13">
        <v>1</v>
      </c>
      <c r="G441" s="52"/>
      <c r="H441" s="52"/>
    </row>
    <row r="442" spans="2:8" ht="42.75" x14ac:dyDescent="0.2">
      <c r="B442" s="68" t="s">
        <v>109</v>
      </c>
      <c r="C442" s="71" t="s">
        <v>22</v>
      </c>
      <c r="D442" s="77" t="s">
        <v>21</v>
      </c>
      <c r="E442" s="78">
        <v>299.31</v>
      </c>
      <c r="F442" s="13">
        <v>1</v>
      </c>
      <c r="G442" s="58"/>
      <c r="H442" s="22">
        <f t="shared" ref="H442:H449" si="33">ROUND(E442*F442,2)</f>
        <v>299.31</v>
      </c>
    </row>
    <row r="443" spans="2:8" ht="85.5" x14ac:dyDescent="0.2">
      <c r="B443" s="68" t="s">
        <v>294</v>
      </c>
      <c r="C443" s="71" t="s">
        <v>75</v>
      </c>
      <c r="D443" s="77" t="s">
        <v>4</v>
      </c>
      <c r="E443" s="78">
        <v>253.11</v>
      </c>
      <c r="F443" s="13">
        <v>1</v>
      </c>
      <c r="G443" s="58"/>
      <c r="H443" s="22">
        <f t="shared" si="33"/>
        <v>253.11</v>
      </c>
    </row>
    <row r="444" spans="2:8" ht="57" x14ac:dyDescent="0.2">
      <c r="B444" s="68" t="s">
        <v>115</v>
      </c>
      <c r="C444" s="71" t="s">
        <v>25</v>
      </c>
      <c r="D444" s="77" t="s">
        <v>20</v>
      </c>
      <c r="E444" s="78">
        <v>552.95000000000005</v>
      </c>
      <c r="F444" s="13">
        <v>1</v>
      </c>
      <c r="G444" s="58"/>
      <c r="H444" s="22">
        <f t="shared" si="33"/>
        <v>552.95000000000005</v>
      </c>
    </row>
    <row r="445" spans="2:8" ht="57" x14ac:dyDescent="0.2">
      <c r="B445" s="68" t="s">
        <v>116</v>
      </c>
      <c r="C445" s="71" t="s">
        <v>473</v>
      </c>
      <c r="D445" s="77" t="s">
        <v>20</v>
      </c>
      <c r="E445" s="78">
        <v>5982</v>
      </c>
      <c r="F445" s="13">
        <v>1</v>
      </c>
      <c r="G445" s="58"/>
      <c r="H445" s="22">
        <f t="shared" si="33"/>
        <v>5982</v>
      </c>
    </row>
    <row r="446" spans="2:8" ht="42.75" x14ac:dyDescent="0.2">
      <c r="B446" s="68" t="s">
        <v>124</v>
      </c>
      <c r="C446" s="71" t="s">
        <v>46</v>
      </c>
      <c r="D446" s="77" t="s">
        <v>5</v>
      </c>
      <c r="E446" s="78">
        <v>28.64</v>
      </c>
      <c r="F446" s="13">
        <v>1</v>
      </c>
      <c r="G446" s="58"/>
      <c r="H446" s="22">
        <f t="shared" si="33"/>
        <v>28.64</v>
      </c>
    </row>
    <row r="447" spans="2:8" ht="57" x14ac:dyDescent="0.2">
      <c r="B447" s="68" t="s">
        <v>114</v>
      </c>
      <c r="C447" s="71" t="s">
        <v>24</v>
      </c>
      <c r="D447" s="77" t="s">
        <v>4</v>
      </c>
      <c r="E447" s="78">
        <v>205.17</v>
      </c>
      <c r="F447" s="13">
        <v>1</v>
      </c>
      <c r="G447" s="58"/>
      <c r="H447" s="22">
        <f t="shared" si="33"/>
        <v>205.17</v>
      </c>
    </row>
    <row r="448" spans="2:8" ht="71.25" x14ac:dyDescent="0.2">
      <c r="B448" s="68" t="s">
        <v>112</v>
      </c>
      <c r="C448" s="71" t="s">
        <v>113</v>
      </c>
      <c r="D448" s="77" t="s">
        <v>21</v>
      </c>
      <c r="E448" s="78">
        <v>62.2</v>
      </c>
      <c r="F448" s="13">
        <v>1</v>
      </c>
      <c r="G448" s="58"/>
      <c r="H448" s="22">
        <f t="shared" si="33"/>
        <v>62.2</v>
      </c>
    </row>
    <row r="449" spans="2:8" ht="57" x14ac:dyDescent="0.2">
      <c r="B449" s="68" t="s">
        <v>118</v>
      </c>
      <c r="C449" s="71" t="s">
        <v>119</v>
      </c>
      <c r="D449" s="77" t="s">
        <v>4</v>
      </c>
      <c r="E449" s="78">
        <v>74.33</v>
      </c>
      <c r="F449" s="13">
        <v>1</v>
      </c>
      <c r="G449" s="58"/>
      <c r="H449" s="22">
        <f t="shared" si="33"/>
        <v>74.33</v>
      </c>
    </row>
    <row r="450" spans="2:8" ht="42.75" x14ac:dyDescent="0.2">
      <c r="B450" s="68" t="s">
        <v>131</v>
      </c>
      <c r="C450" s="71" t="s">
        <v>77</v>
      </c>
      <c r="D450" s="77" t="s">
        <v>4</v>
      </c>
      <c r="E450" s="78">
        <v>514.59</v>
      </c>
      <c r="F450" s="13">
        <v>1</v>
      </c>
      <c r="G450" s="58"/>
      <c r="H450" s="22">
        <f t="shared" ref="H450:H452" si="34">ROUND(E450*F450,2)</f>
        <v>514.59</v>
      </c>
    </row>
    <row r="451" spans="2:8" ht="42.75" x14ac:dyDescent="0.2">
      <c r="B451" s="68" t="s">
        <v>357</v>
      </c>
      <c r="C451" s="71" t="s">
        <v>76</v>
      </c>
      <c r="D451" s="77" t="s">
        <v>5</v>
      </c>
      <c r="E451" s="78">
        <v>74.91</v>
      </c>
      <c r="F451" s="13">
        <v>1</v>
      </c>
      <c r="G451" s="58"/>
      <c r="H451" s="22">
        <f t="shared" si="34"/>
        <v>74.91</v>
      </c>
    </row>
    <row r="452" spans="2:8" ht="71.25" x14ac:dyDescent="0.2">
      <c r="B452" s="68" t="s">
        <v>130</v>
      </c>
      <c r="C452" s="71" t="s">
        <v>23</v>
      </c>
      <c r="D452" s="77" t="s">
        <v>21</v>
      </c>
      <c r="E452" s="78">
        <v>99.11</v>
      </c>
      <c r="F452" s="13">
        <v>1</v>
      </c>
      <c r="G452" s="58"/>
      <c r="H452" s="22">
        <f t="shared" si="34"/>
        <v>99.11</v>
      </c>
    </row>
    <row r="453" spans="2:8" ht="15.75" x14ac:dyDescent="0.2">
      <c r="B453" s="51"/>
      <c r="C453" s="53" t="s">
        <v>69</v>
      </c>
      <c r="D453" s="54"/>
      <c r="E453" s="54"/>
      <c r="F453" s="13">
        <v>1</v>
      </c>
      <c r="G453" s="54"/>
      <c r="H453" s="57">
        <f>SUM(H442:H452)</f>
        <v>8146.32</v>
      </c>
    </row>
    <row r="454" spans="2:8" s="6" customFormat="1" ht="15.75" x14ac:dyDescent="0.2">
      <c r="B454" s="50"/>
      <c r="C454" s="51" t="s">
        <v>95</v>
      </c>
      <c r="D454" s="52"/>
      <c r="E454" s="52"/>
      <c r="F454" s="13">
        <v>1</v>
      </c>
      <c r="G454" s="52"/>
      <c r="H454" s="52"/>
    </row>
    <row r="455" spans="2:8" ht="114" x14ac:dyDescent="0.2">
      <c r="B455" s="68" t="s">
        <v>358</v>
      </c>
      <c r="C455" s="71" t="s">
        <v>359</v>
      </c>
      <c r="D455" s="77" t="s">
        <v>5</v>
      </c>
      <c r="E455" s="78">
        <v>426.26</v>
      </c>
      <c r="F455" s="13">
        <v>1</v>
      </c>
      <c r="G455" s="58"/>
      <c r="H455" s="22">
        <f t="shared" ref="H455:H457" si="35">ROUND(E455*F455,2)</f>
        <v>426.26</v>
      </c>
    </row>
    <row r="456" spans="2:8" ht="85.5" x14ac:dyDescent="0.2">
      <c r="B456" s="68" t="s">
        <v>143</v>
      </c>
      <c r="C456" s="71" t="s">
        <v>144</v>
      </c>
      <c r="D456" s="77" t="s">
        <v>5</v>
      </c>
      <c r="E456" s="78">
        <v>33.200000000000003</v>
      </c>
      <c r="F456" s="13">
        <v>1</v>
      </c>
      <c r="G456" s="58"/>
      <c r="H456" s="22">
        <f t="shared" si="35"/>
        <v>33.200000000000003</v>
      </c>
    </row>
    <row r="457" spans="2:8" ht="171" x14ac:dyDescent="0.2">
      <c r="B457" s="68" t="s">
        <v>147</v>
      </c>
      <c r="C457" s="71" t="s">
        <v>148</v>
      </c>
      <c r="D457" s="77" t="s">
        <v>4</v>
      </c>
      <c r="E457" s="78">
        <v>229.91</v>
      </c>
      <c r="F457" s="13">
        <v>1</v>
      </c>
      <c r="G457" s="58"/>
      <c r="H457" s="22">
        <f t="shared" si="35"/>
        <v>229.91</v>
      </c>
    </row>
    <row r="458" spans="2:8" ht="42.75" x14ac:dyDescent="0.2">
      <c r="B458" s="68" t="s">
        <v>360</v>
      </c>
      <c r="C458" s="71" t="s">
        <v>361</v>
      </c>
      <c r="D458" s="77" t="s">
        <v>5</v>
      </c>
      <c r="E458" s="78">
        <v>43.5</v>
      </c>
      <c r="F458" s="13">
        <v>1</v>
      </c>
      <c r="G458" s="58"/>
      <c r="H458" s="22">
        <f t="shared" ref="H458:H468" si="36">ROUND(E458*F458,2)</f>
        <v>43.5</v>
      </c>
    </row>
    <row r="459" spans="2:8" ht="42.75" x14ac:dyDescent="0.2">
      <c r="B459" s="68" t="s">
        <v>134</v>
      </c>
      <c r="C459" s="71" t="s">
        <v>474</v>
      </c>
      <c r="D459" s="77" t="s">
        <v>4</v>
      </c>
      <c r="E459" s="78">
        <v>371</v>
      </c>
      <c r="F459" s="13">
        <v>1</v>
      </c>
      <c r="G459" s="58"/>
      <c r="H459" s="22">
        <f t="shared" si="36"/>
        <v>371</v>
      </c>
    </row>
    <row r="460" spans="2:8" ht="85.5" x14ac:dyDescent="0.2">
      <c r="B460" s="68" t="s">
        <v>141</v>
      </c>
      <c r="C460" s="71" t="s">
        <v>475</v>
      </c>
      <c r="D460" s="77" t="s">
        <v>21</v>
      </c>
      <c r="E460" s="78">
        <v>40.81</v>
      </c>
      <c r="F460" s="13">
        <v>1</v>
      </c>
      <c r="G460" s="58"/>
      <c r="H460" s="22">
        <f t="shared" si="36"/>
        <v>40.81</v>
      </c>
    </row>
    <row r="461" spans="2:8" ht="156.75" x14ac:dyDescent="0.2">
      <c r="B461" s="68" t="s">
        <v>157</v>
      </c>
      <c r="C461" s="71" t="s">
        <v>19</v>
      </c>
      <c r="D461" s="77" t="s">
        <v>4</v>
      </c>
      <c r="E461" s="78">
        <v>459.82</v>
      </c>
      <c r="F461" s="13">
        <v>1</v>
      </c>
      <c r="G461" s="58"/>
      <c r="H461" s="22">
        <f t="shared" si="36"/>
        <v>459.82</v>
      </c>
    </row>
    <row r="462" spans="2:8" ht="171" x14ac:dyDescent="0.2">
      <c r="B462" s="68" t="s">
        <v>160</v>
      </c>
      <c r="C462" s="71" t="s">
        <v>78</v>
      </c>
      <c r="D462" s="77" t="s">
        <v>4</v>
      </c>
      <c r="E462" s="78">
        <v>459.82</v>
      </c>
      <c r="F462" s="13">
        <v>1</v>
      </c>
      <c r="G462" s="58"/>
      <c r="H462" s="22">
        <f t="shared" si="36"/>
        <v>459.82</v>
      </c>
    </row>
    <row r="463" spans="2:8" ht="15.75" x14ac:dyDescent="0.2">
      <c r="B463" s="51"/>
      <c r="C463" s="53" t="s">
        <v>34</v>
      </c>
      <c r="D463" s="54"/>
      <c r="E463" s="54"/>
      <c r="F463" s="13">
        <v>1</v>
      </c>
      <c r="G463" s="54"/>
      <c r="H463" s="57">
        <f>SUM(H455:H462)</f>
        <v>2064.3199999999997</v>
      </c>
    </row>
    <row r="464" spans="2:8" s="6" customFormat="1" ht="15.75" x14ac:dyDescent="0.2">
      <c r="B464" s="50"/>
      <c r="C464" s="51" t="s">
        <v>96</v>
      </c>
      <c r="D464" s="52"/>
      <c r="E464" s="52"/>
      <c r="F464" s="13">
        <v>1</v>
      </c>
      <c r="G464" s="52"/>
      <c r="H464" s="22">
        <f t="shared" si="36"/>
        <v>0</v>
      </c>
    </row>
    <row r="465" spans="2:8" ht="57" x14ac:dyDescent="0.2">
      <c r="B465" s="68" t="s">
        <v>362</v>
      </c>
      <c r="C465" s="71" t="s">
        <v>363</v>
      </c>
      <c r="D465" s="77" t="s">
        <v>3</v>
      </c>
      <c r="E465" s="78">
        <v>1</v>
      </c>
      <c r="F465" s="13">
        <v>1</v>
      </c>
      <c r="G465" s="58"/>
      <c r="H465" s="22">
        <f t="shared" si="36"/>
        <v>1</v>
      </c>
    </row>
    <row r="466" spans="2:8" ht="42.75" x14ac:dyDescent="0.2">
      <c r="B466" s="68" t="s">
        <v>364</v>
      </c>
      <c r="C466" s="71" t="s">
        <v>365</v>
      </c>
      <c r="D466" s="77" t="s">
        <v>3</v>
      </c>
      <c r="E466" s="78">
        <v>1</v>
      </c>
      <c r="F466" s="13">
        <v>1</v>
      </c>
      <c r="G466" s="58"/>
      <c r="H466" s="22">
        <f t="shared" si="36"/>
        <v>1</v>
      </c>
    </row>
    <row r="467" spans="2:8" ht="57" x14ac:dyDescent="0.2">
      <c r="B467" s="68" t="s">
        <v>366</v>
      </c>
      <c r="C467" s="71" t="s">
        <v>367</v>
      </c>
      <c r="D467" s="77" t="s">
        <v>5</v>
      </c>
      <c r="E467" s="78">
        <v>74.91</v>
      </c>
      <c r="F467" s="13">
        <v>1</v>
      </c>
      <c r="G467" s="58"/>
      <c r="H467" s="22">
        <f t="shared" si="36"/>
        <v>74.91</v>
      </c>
    </row>
    <row r="468" spans="2:8" ht="57" x14ac:dyDescent="0.2">
      <c r="B468" s="68" t="s">
        <v>368</v>
      </c>
      <c r="C468" s="71" t="s">
        <v>369</v>
      </c>
      <c r="D468" s="77" t="s">
        <v>5</v>
      </c>
      <c r="E468" s="78">
        <v>43.5</v>
      </c>
      <c r="F468" s="13">
        <v>1</v>
      </c>
      <c r="G468" s="58"/>
      <c r="H468" s="22">
        <f t="shared" si="36"/>
        <v>43.5</v>
      </c>
    </row>
    <row r="469" spans="2:8" ht="15.75" x14ac:dyDescent="0.2">
      <c r="B469" s="51"/>
      <c r="C469" s="53" t="s">
        <v>62</v>
      </c>
      <c r="D469" s="54"/>
      <c r="E469" s="54"/>
      <c r="F469" s="13">
        <v>1</v>
      </c>
      <c r="G469" s="54"/>
      <c r="H469" s="57">
        <f>SUM(H465:H468)</f>
        <v>120.41</v>
      </c>
    </row>
    <row r="470" spans="2:8" ht="15.75" x14ac:dyDescent="0.2">
      <c r="B470" s="55"/>
      <c r="C470" s="56" t="s">
        <v>356</v>
      </c>
      <c r="D470" s="63"/>
      <c r="E470" s="65"/>
      <c r="F470" s="13">
        <v>1</v>
      </c>
      <c r="G470" s="65"/>
      <c r="H470" s="59">
        <f>H440+H453+H463+H469</f>
        <v>15738.41</v>
      </c>
    </row>
    <row r="471" spans="2:8" s="24" customFormat="1" ht="15.75" x14ac:dyDescent="0.25">
      <c r="B471" s="34"/>
      <c r="C471" s="60" t="s">
        <v>370</v>
      </c>
      <c r="D471" s="61"/>
      <c r="E471" s="66"/>
      <c r="F471" s="13">
        <v>1</v>
      </c>
      <c r="G471" s="66"/>
      <c r="H471" s="62"/>
    </row>
    <row r="472" spans="2:8" s="6" customFormat="1" ht="15.75" x14ac:dyDescent="0.2">
      <c r="B472" s="50"/>
      <c r="C472" s="51" t="s">
        <v>88</v>
      </c>
      <c r="D472" s="52"/>
      <c r="E472" s="52"/>
      <c r="F472" s="13">
        <v>1</v>
      </c>
      <c r="G472" s="52"/>
      <c r="H472" s="52"/>
    </row>
    <row r="473" spans="2:8" ht="42.75" x14ac:dyDescent="0.2">
      <c r="B473" s="68" t="s">
        <v>103</v>
      </c>
      <c r="C473" s="71" t="s">
        <v>104</v>
      </c>
      <c r="D473" s="77" t="s">
        <v>4</v>
      </c>
      <c r="E473" s="67">
        <v>216</v>
      </c>
      <c r="F473" s="13">
        <v>1</v>
      </c>
      <c r="G473" s="58"/>
      <c r="H473" s="22">
        <f t="shared" ref="H473:H476" si="37">ROUND(E473*F473,2)</f>
        <v>216</v>
      </c>
    </row>
    <row r="474" spans="2:8" ht="42.75" x14ac:dyDescent="0.2">
      <c r="B474" s="68" t="s">
        <v>105</v>
      </c>
      <c r="C474" s="71" t="s">
        <v>74</v>
      </c>
      <c r="D474" s="77" t="s">
        <v>4</v>
      </c>
      <c r="E474" s="67">
        <v>216</v>
      </c>
      <c r="F474" s="13">
        <v>1</v>
      </c>
      <c r="G474" s="58"/>
      <c r="H474" s="22">
        <f t="shared" si="37"/>
        <v>216</v>
      </c>
    </row>
    <row r="475" spans="2:8" ht="28.5" x14ac:dyDescent="0.2">
      <c r="B475" s="68" t="s">
        <v>106</v>
      </c>
      <c r="C475" s="71" t="s">
        <v>107</v>
      </c>
      <c r="D475" s="77" t="s">
        <v>4</v>
      </c>
      <c r="E475" s="67">
        <v>216</v>
      </c>
      <c r="F475" s="13">
        <v>1</v>
      </c>
      <c r="G475" s="58"/>
      <c r="H475" s="22">
        <f t="shared" si="37"/>
        <v>216</v>
      </c>
    </row>
    <row r="476" spans="2:8" ht="57" x14ac:dyDescent="0.2">
      <c r="B476" s="68" t="s">
        <v>108</v>
      </c>
      <c r="C476" s="71" t="s">
        <v>84</v>
      </c>
      <c r="D476" s="77" t="s">
        <v>4</v>
      </c>
      <c r="E476" s="67">
        <v>216</v>
      </c>
      <c r="F476" s="13">
        <v>1</v>
      </c>
      <c r="G476" s="58"/>
      <c r="H476" s="22">
        <f t="shared" si="37"/>
        <v>216</v>
      </c>
    </row>
    <row r="477" spans="2:8" ht="15.75" x14ac:dyDescent="0.2">
      <c r="B477" s="51"/>
      <c r="C477" s="53" t="s">
        <v>87</v>
      </c>
      <c r="D477" s="54"/>
      <c r="E477" s="54"/>
      <c r="F477" s="13">
        <v>1</v>
      </c>
      <c r="G477" s="54"/>
      <c r="H477" s="57">
        <f>SUM(H473:H476)</f>
        <v>864</v>
      </c>
    </row>
    <row r="478" spans="2:8" s="6" customFormat="1" ht="15.75" x14ac:dyDescent="0.2">
      <c r="B478" s="50"/>
      <c r="C478" s="51" t="s">
        <v>89</v>
      </c>
      <c r="D478" s="52"/>
      <c r="E478" s="52"/>
      <c r="F478" s="13">
        <v>1</v>
      </c>
      <c r="G478" s="52"/>
      <c r="H478" s="52"/>
    </row>
    <row r="479" spans="2:8" ht="42.75" x14ac:dyDescent="0.2">
      <c r="B479" s="68" t="s">
        <v>109</v>
      </c>
      <c r="C479" s="71" t="s">
        <v>22</v>
      </c>
      <c r="D479" s="77" t="s">
        <v>21</v>
      </c>
      <c r="E479" s="67">
        <v>25.35</v>
      </c>
      <c r="F479" s="13">
        <v>1</v>
      </c>
      <c r="G479" s="58"/>
      <c r="H479" s="22">
        <f t="shared" ref="H479:H487" si="38">ROUND(E479*F479,2)</f>
        <v>25.35</v>
      </c>
    </row>
    <row r="480" spans="2:8" ht="57" x14ac:dyDescent="0.2">
      <c r="B480" s="68" t="s">
        <v>110</v>
      </c>
      <c r="C480" s="71" t="s">
        <v>111</v>
      </c>
      <c r="D480" s="77" t="s">
        <v>4</v>
      </c>
      <c r="E480" s="67">
        <v>24</v>
      </c>
      <c r="F480" s="13">
        <v>1</v>
      </c>
      <c r="G480" s="58"/>
      <c r="H480" s="22">
        <f t="shared" si="38"/>
        <v>24</v>
      </c>
    </row>
    <row r="481" spans="2:8" ht="57" x14ac:dyDescent="0.2">
      <c r="B481" s="68" t="s">
        <v>118</v>
      </c>
      <c r="C481" s="71" t="s">
        <v>119</v>
      </c>
      <c r="D481" s="77" t="s">
        <v>4</v>
      </c>
      <c r="E481" s="67">
        <v>48</v>
      </c>
      <c r="F481" s="13">
        <v>1</v>
      </c>
      <c r="G481" s="58"/>
      <c r="H481" s="22">
        <f t="shared" si="38"/>
        <v>48</v>
      </c>
    </row>
    <row r="482" spans="2:8" ht="42.75" x14ac:dyDescent="0.2">
      <c r="B482" s="68" t="s">
        <v>131</v>
      </c>
      <c r="C482" s="71" t="s">
        <v>77</v>
      </c>
      <c r="D482" s="77" t="s">
        <v>4</v>
      </c>
      <c r="E482" s="67">
        <v>48</v>
      </c>
      <c r="F482" s="13">
        <v>1</v>
      </c>
      <c r="G482" s="58"/>
      <c r="H482" s="22">
        <f t="shared" si="38"/>
        <v>48</v>
      </c>
    </row>
    <row r="483" spans="2:8" ht="57" x14ac:dyDescent="0.2">
      <c r="B483" s="68" t="s">
        <v>372</v>
      </c>
      <c r="C483" s="71" t="s">
        <v>373</v>
      </c>
      <c r="D483" s="77" t="s">
        <v>21</v>
      </c>
      <c r="E483" s="67">
        <v>100</v>
      </c>
      <c r="F483" s="13">
        <v>1</v>
      </c>
      <c r="G483" s="58"/>
      <c r="H483" s="22">
        <f t="shared" si="38"/>
        <v>100</v>
      </c>
    </row>
    <row r="484" spans="2:8" ht="42.75" x14ac:dyDescent="0.2">
      <c r="B484" s="68" t="s">
        <v>332</v>
      </c>
      <c r="C484" s="71" t="s">
        <v>73</v>
      </c>
      <c r="D484" s="77" t="s">
        <v>21</v>
      </c>
      <c r="E484" s="67">
        <v>15</v>
      </c>
      <c r="F484" s="13">
        <v>1</v>
      </c>
      <c r="G484" s="58"/>
      <c r="H484" s="22">
        <f t="shared" si="38"/>
        <v>15</v>
      </c>
    </row>
    <row r="485" spans="2:8" ht="57" x14ac:dyDescent="0.2">
      <c r="B485" s="68" t="s">
        <v>149</v>
      </c>
      <c r="C485" s="71" t="s">
        <v>31</v>
      </c>
      <c r="D485" s="77" t="s">
        <v>4</v>
      </c>
      <c r="E485" s="67">
        <v>214</v>
      </c>
      <c r="F485" s="13">
        <v>1</v>
      </c>
      <c r="G485" s="58"/>
      <c r="H485" s="22">
        <f t="shared" si="38"/>
        <v>214</v>
      </c>
    </row>
    <row r="486" spans="2:8" ht="57" x14ac:dyDescent="0.2">
      <c r="B486" s="68" t="s">
        <v>374</v>
      </c>
      <c r="C486" s="71" t="s">
        <v>86</v>
      </c>
      <c r="D486" s="77" t="s">
        <v>20</v>
      </c>
      <c r="E486" s="67">
        <v>91.24</v>
      </c>
      <c r="F486" s="13">
        <v>1</v>
      </c>
      <c r="G486" s="58"/>
      <c r="H486" s="22">
        <f t="shared" si="38"/>
        <v>91.24</v>
      </c>
    </row>
    <row r="487" spans="2:8" ht="57" x14ac:dyDescent="0.2">
      <c r="B487" s="68" t="s">
        <v>114</v>
      </c>
      <c r="C487" s="71" t="s">
        <v>24</v>
      </c>
      <c r="D487" s="77" t="s">
        <v>4</v>
      </c>
      <c r="E487" s="67">
        <v>9</v>
      </c>
      <c r="F487" s="13">
        <v>1</v>
      </c>
      <c r="G487" s="58"/>
      <c r="H487" s="22">
        <f t="shared" si="38"/>
        <v>9</v>
      </c>
    </row>
    <row r="488" spans="2:8" ht="15.75" x14ac:dyDescent="0.2">
      <c r="B488" s="51"/>
      <c r="C488" s="53" t="s">
        <v>69</v>
      </c>
      <c r="D488" s="54"/>
      <c r="E488" s="54"/>
      <c r="F488" s="13">
        <v>1</v>
      </c>
      <c r="G488" s="54"/>
      <c r="H488" s="57">
        <f>SUM(H479:H487)</f>
        <v>574.59</v>
      </c>
    </row>
    <row r="489" spans="2:8" s="6" customFormat="1" ht="15.75" x14ac:dyDescent="0.2">
      <c r="B489" s="50"/>
      <c r="C489" s="51" t="s">
        <v>95</v>
      </c>
      <c r="D489" s="52"/>
      <c r="E489" s="52"/>
      <c r="F489" s="13">
        <v>1</v>
      </c>
      <c r="G489" s="52"/>
      <c r="H489" s="52"/>
    </row>
    <row r="490" spans="2:8" ht="42.75" x14ac:dyDescent="0.2">
      <c r="B490" s="68" t="s">
        <v>360</v>
      </c>
      <c r="C490" s="71" t="s">
        <v>361</v>
      </c>
      <c r="D490" s="77" t="s">
        <v>5</v>
      </c>
      <c r="E490" s="78">
        <v>15</v>
      </c>
      <c r="F490" s="13">
        <v>1</v>
      </c>
      <c r="G490" s="58"/>
      <c r="H490" s="22">
        <f t="shared" ref="H490:H495" si="39">ROUND(E490*F490,2)</f>
        <v>15</v>
      </c>
    </row>
    <row r="491" spans="2:8" ht="142.5" x14ac:dyDescent="0.2">
      <c r="B491" s="68" t="s">
        <v>375</v>
      </c>
      <c r="C491" s="71" t="s">
        <v>376</v>
      </c>
      <c r="D491" s="77" t="s">
        <v>4</v>
      </c>
      <c r="E491" s="67">
        <v>214</v>
      </c>
      <c r="F491" s="13">
        <v>1</v>
      </c>
      <c r="G491" s="58"/>
      <c r="H491" s="22">
        <f t="shared" si="39"/>
        <v>214</v>
      </c>
    </row>
    <row r="492" spans="2:8" ht="156.75" x14ac:dyDescent="0.2">
      <c r="B492" s="68" t="s">
        <v>157</v>
      </c>
      <c r="C492" s="71" t="s">
        <v>19</v>
      </c>
      <c r="D492" s="77" t="s">
        <v>4</v>
      </c>
      <c r="E492" s="67">
        <v>24</v>
      </c>
      <c r="F492" s="13">
        <v>1</v>
      </c>
      <c r="G492" s="58"/>
      <c r="H492" s="22">
        <f t="shared" si="39"/>
        <v>24</v>
      </c>
    </row>
    <row r="493" spans="2:8" ht="99.75" x14ac:dyDescent="0.2">
      <c r="B493" s="68" t="s">
        <v>377</v>
      </c>
      <c r="C493" s="71" t="s">
        <v>378</v>
      </c>
      <c r="D493" s="77" t="s">
        <v>4</v>
      </c>
      <c r="E493" s="67">
        <v>24</v>
      </c>
      <c r="F493" s="13">
        <v>1</v>
      </c>
      <c r="G493" s="58"/>
      <c r="H493" s="22">
        <f t="shared" si="39"/>
        <v>24</v>
      </c>
    </row>
    <row r="494" spans="2:8" ht="57" x14ac:dyDescent="0.2">
      <c r="B494" s="68" t="s">
        <v>379</v>
      </c>
      <c r="C494" s="71" t="s">
        <v>380</v>
      </c>
      <c r="D494" s="77" t="s">
        <v>3</v>
      </c>
      <c r="E494" s="67">
        <v>1</v>
      </c>
      <c r="F494" s="13">
        <v>1</v>
      </c>
      <c r="G494" s="58"/>
      <c r="H494" s="22">
        <f t="shared" si="39"/>
        <v>1</v>
      </c>
    </row>
    <row r="495" spans="2:8" ht="71.25" x14ac:dyDescent="0.2">
      <c r="B495" s="68" t="s">
        <v>381</v>
      </c>
      <c r="C495" s="71" t="s">
        <v>382</v>
      </c>
      <c r="D495" s="77" t="s">
        <v>3</v>
      </c>
      <c r="E495" s="67">
        <v>1</v>
      </c>
      <c r="F495" s="13">
        <v>1</v>
      </c>
      <c r="G495" s="58"/>
      <c r="H495" s="22">
        <f t="shared" si="39"/>
        <v>1</v>
      </c>
    </row>
    <row r="496" spans="2:8" ht="15.75" x14ac:dyDescent="0.2">
      <c r="B496" s="51"/>
      <c r="C496" s="53" t="s">
        <v>34</v>
      </c>
      <c r="D496" s="54"/>
      <c r="E496" s="54"/>
      <c r="F496" s="13">
        <v>1</v>
      </c>
      <c r="G496" s="54"/>
      <c r="H496" s="57">
        <f>SUM(H490:H495)</f>
        <v>279</v>
      </c>
    </row>
    <row r="497" spans="2:8" ht="15.75" x14ac:dyDescent="0.2">
      <c r="B497" s="55"/>
      <c r="C497" s="56" t="s">
        <v>371</v>
      </c>
      <c r="D497" s="63"/>
      <c r="E497" s="65"/>
      <c r="F497" s="13">
        <v>1</v>
      </c>
      <c r="G497" s="65"/>
      <c r="H497" s="59">
        <f>H477+H488+H496</f>
        <v>1717.5900000000001</v>
      </c>
    </row>
    <row r="498" spans="2:8" s="24" customFormat="1" ht="15.75" x14ac:dyDescent="0.25">
      <c r="B498" s="34"/>
      <c r="C498" s="60" t="s">
        <v>384</v>
      </c>
      <c r="D498" s="61"/>
      <c r="E498" s="66"/>
      <c r="F498" s="13">
        <v>1</v>
      </c>
      <c r="G498" s="66"/>
      <c r="H498" s="62"/>
    </row>
    <row r="499" spans="2:8" s="6" customFormat="1" ht="15.75" x14ac:dyDescent="0.2">
      <c r="B499" s="50"/>
      <c r="C499" s="51" t="s">
        <v>386</v>
      </c>
      <c r="D499" s="52"/>
      <c r="E499" s="52"/>
      <c r="F499" s="13">
        <v>1</v>
      </c>
      <c r="G499" s="52"/>
      <c r="H499" s="52"/>
    </row>
    <row r="500" spans="2:8" ht="57" x14ac:dyDescent="0.2">
      <c r="B500" s="68" t="s">
        <v>481</v>
      </c>
      <c r="C500" s="71" t="s">
        <v>482</v>
      </c>
      <c r="D500" s="77" t="s">
        <v>3</v>
      </c>
      <c r="E500" s="67">
        <v>1</v>
      </c>
      <c r="F500" s="13">
        <v>1</v>
      </c>
      <c r="G500" s="58"/>
      <c r="H500" s="22">
        <f t="shared" ref="H500:H501" si="40">ROUND(E500*F500,2)</f>
        <v>1</v>
      </c>
    </row>
    <row r="501" spans="2:8" ht="42.75" x14ac:dyDescent="0.2">
      <c r="B501" s="68" t="s">
        <v>388</v>
      </c>
      <c r="C501" s="71" t="s">
        <v>389</v>
      </c>
      <c r="D501" s="77" t="s">
        <v>3</v>
      </c>
      <c r="E501" s="67">
        <v>1</v>
      </c>
      <c r="F501" s="13">
        <v>1</v>
      </c>
      <c r="G501" s="58"/>
      <c r="H501" s="22">
        <f t="shared" si="40"/>
        <v>1</v>
      </c>
    </row>
    <row r="502" spans="2:8" ht="128.25" x14ac:dyDescent="0.2">
      <c r="B502" s="68" t="s">
        <v>390</v>
      </c>
      <c r="C502" s="71" t="s">
        <v>391</v>
      </c>
      <c r="D502" s="77" t="s">
        <v>3</v>
      </c>
      <c r="E502" s="67">
        <v>1</v>
      </c>
      <c r="F502" s="13">
        <v>1</v>
      </c>
      <c r="G502" s="58"/>
      <c r="H502" s="22">
        <f t="shared" ref="H502:H538" si="41">ROUND(E502*F502,2)</f>
        <v>1</v>
      </c>
    </row>
    <row r="503" spans="2:8" ht="99.75" x14ac:dyDescent="0.2">
      <c r="B503" s="68" t="s">
        <v>392</v>
      </c>
      <c r="C503" s="71" t="s">
        <v>393</v>
      </c>
      <c r="D503" s="77" t="s">
        <v>3</v>
      </c>
      <c r="E503" s="67">
        <v>1</v>
      </c>
      <c r="F503" s="13">
        <v>1</v>
      </c>
      <c r="G503" s="58"/>
      <c r="H503" s="22">
        <f t="shared" si="41"/>
        <v>1</v>
      </c>
    </row>
    <row r="504" spans="2:8" ht="85.5" x14ac:dyDescent="0.2">
      <c r="B504" s="68" t="s">
        <v>394</v>
      </c>
      <c r="C504" s="71" t="s">
        <v>395</v>
      </c>
      <c r="D504" s="77" t="s">
        <v>3</v>
      </c>
      <c r="E504" s="67">
        <v>1</v>
      </c>
      <c r="F504" s="13">
        <v>1</v>
      </c>
      <c r="G504" s="58"/>
      <c r="H504" s="22">
        <f t="shared" si="41"/>
        <v>1</v>
      </c>
    </row>
    <row r="505" spans="2:8" ht="57" x14ac:dyDescent="0.2">
      <c r="B505" s="68" t="s">
        <v>396</v>
      </c>
      <c r="C505" s="71" t="s">
        <v>397</v>
      </c>
      <c r="D505" s="77" t="s">
        <v>3</v>
      </c>
      <c r="E505" s="67">
        <v>1</v>
      </c>
      <c r="F505" s="13">
        <v>1</v>
      </c>
      <c r="G505" s="58"/>
      <c r="H505" s="22">
        <f t="shared" si="41"/>
        <v>1</v>
      </c>
    </row>
    <row r="506" spans="2:8" ht="57" x14ac:dyDescent="0.2">
      <c r="B506" s="68" t="s">
        <v>398</v>
      </c>
      <c r="C506" s="71" t="s">
        <v>399</v>
      </c>
      <c r="D506" s="77" t="s">
        <v>3</v>
      </c>
      <c r="E506" s="67">
        <v>3</v>
      </c>
      <c r="F506" s="13">
        <v>1</v>
      </c>
      <c r="G506" s="58"/>
      <c r="H506" s="22">
        <f t="shared" si="41"/>
        <v>3</v>
      </c>
    </row>
    <row r="507" spans="2:8" ht="85.5" x14ac:dyDescent="0.2">
      <c r="B507" s="68" t="s">
        <v>400</v>
      </c>
      <c r="C507" s="71" t="s">
        <v>401</v>
      </c>
      <c r="D507" s="77" t="s">
        <v>3</v>
      </c>
      <c r="E507" s="67">
        <v>1</v>
      </c>
      <c r="F507" s="13">
        <v>1</v>
      </c>
      <c r="G507" s="58"/>
      <c r="H507" s="22">
        <f t="shared" si="41"/>
        <v>1</v>
      </c>
    </row>
    <row r="508" spans="2:8" ht="57" x14ac:dyDescent="0.2">
      <c r="B508" s="68" t="s">
        <v>483</v>
      </c>
      <c r="C508" s="71" t="s">
        <v>484</v>
      </c>
      <c r="D508" s="77" t="s">
        <v>3</v>
      </c>
      <c r="E508" s="67">
        <v>1</v>
      </c>
      <c r="F508" s="13">
        <v>1</v>
      </c>
      <c r="G508" s="58"/>
      <c r="H508" s="22">
        <f t="shared" si="41"/>
        <v>1</v>
      </c>
    </row>
    <row r="509" spans="2:8" ht="99.75" x14ac:dyDescent="0.2">
      <c r="B509" s="68" t="s">
        <v>402</v>
      </c>
      <c r="C509" s="71" t="s">
        <v>403</v>
      </c>
      <c r="D509" s="77" t="s">
        <v>3</v>
      </c>
      <c r="E509" s="67">
        <v>1</v>
      </c>
      <c r="F509" s="13">
        <v>1</v>
      </c>
      <c r="G509" s="58"/>
      <c r="H509" s="22">
        <f t="shared" si="41"/>
        <v>1</v>
      </c>
    </row>
    <row r="510" spans="2:8" ht="114" x14ac:dyDescent="0.2">
      <c r="B510" s="68" t="s">
        <v>404</v>
      </c>
      <c r="C510" s="71" t="s">
        <v>405</v>
      </c>
      <c r="D510" s="77" t="s">
        <v>3</v>
      </c>
      <c r="E510" s="67">
        <v>1</v>
      </c>
      <c r="F510" s="13">
        <v>1</v>
      </c>
      <c r="G510" s="58"/>
      <c r="H510" s="22">
        <f t="shared" si="41"/>
        <v>1</v>
      </c>
    </row>
    <row r="511" spans="2:8" ht="142.5" x14ac:dyDescent="0.2">
      <c r="B511" s="68" t="s">
        <v>406</v>
      </c>
      <c r="C511" s="71" t="s">
        <v>407</v>
      </c>
      <c r="D511" s="77" t="s">
        <v>3</v>
      </c>
      <c r="E511" s="67">
        <v>1</v>
      </c>
      <c r="F511" s="13">
        <v>1</v>
      </c>
      <c r="G511" s="58"/>
      <c r="H511" s="22">
        <f t="shared" si="41"/>
        <v>1</v>
      </c>
    </row>
    <row r="512" spans="2:8" ht="99.75" x14ac:dyDescent="0.2">
      <c r="B512" s="68" t="s">
        <v>485</v>
      </c>
      <c r="C512" s="71" t="s">
        <v>486</v>
      </c>
      <c r="D512" s="77" t="s">
        <v>3</v>
      </c>
      <c r="E512" s="67">
        <v>1</v>
      </c>
      <c r="F512" s="13">
        <v>1</v>
      </c>
      <c r="G512" s="58"/>
      <c r="H512" s="22">
        <f t="shared" si="41"/>
        <v>1</v>
      </c>
    </row>
    <row r="513" spans="2:8" ht="85.5" x14ac:dyDescent="0.2">
      <c r="B513" s="68" t="s">
        <v>408</v>
      </c>
      <c r="C513" s="71" t="s">
        <v>409</v>
      </c>
      <c r="D513" s="77" t="s">
        <v>3</v>
      </c>
      <c r="E513" s="67">
        <v>1</v>
      </c>
      <c r="F513" s="13">
        <v>1</v>
      </c>
      <c r="G513" s="58"/>
      <c r="H513" s="22">
        <f t="shared" si="41"/>
        <v>1</v>
      </c>
    </row>
    <row r="514" spans="2:8" ht="128.25" x14ac:dyDescent="0.2">
      <c r="B514" s="68" t="s">
        <v>410</v>
      </c>
      <c r="C514" s="71" t="s">
        <v>411</v>
      </c>
      <c r="D514" s="77" t="s">
        <v>3</v>
      </c>
      <c r="E514" s="67">
        <v>2</v>
      </c>
      <c r="F514" s="13">
        <v>1</v>
      </c>
      <c r="G514" s="58"/>
      <c r="H514" s="22">
        <f t="shared" si="41"/>
        <v>2</v>
      </c>
    </row>
    <row r="515" spans="2:8" ht="128.25" x14ac:dyDescent="0.2">
      <c r="B515" s="68" t="s">
        <v>487</v>
      </c>
      <c r="C515" s="71" t="s">
        <v>488</v>
      </c>
      <c r="D515" s="77" t="s">
        <v>3</v>
      </c>
      <c r="E515" s="67">
        <v>1</v>
      </c>
      <c r="F515" s="13">
        <v>1</v>
      </c>
      <c r="G515" s="58"/>
      <c r="H515" s="22">
        <f t="shared" si="41"/>
        <v>1</v>
      </c>
    </row>
    <row r="516" spans="2:8" ht="71.25" x14ac:dyDescent="0.2">
      <c r="B516" s="68" t="s">
        <v>412</v>
      </c>
      <c r="C516" s="71" t="s">
        <v>413</v>
      </c>
      <c r="D516" s="77" t="s">
        <v>5</v>
      </c>
      <c r="E516" s="67">
        <v>130</v>
      </c>
      <c r="F516" s="13">
        <v>1</v>
      </c>
      <c r="G516" s="58"/>
      <c r="H516" s="22">
        <f t="shared" si="41"/>
        <v>130</v>
      </c>
    </row>
    <row r="517" spans="2:8" ht="57" x14ac:dyDescent="0.2">
      <c r="B517" s="68" t="s">
        <v>414</v>
      </c>
      <c r="C517" s="71" t="s">
        <v>415</v>
      </c>
      <c r="D517" s="77" t="s">
        <v>3</v>
      </c>
      <c r="E517" s="67">
        <v>3</v>
      </c>
      <c r="F517" s="13">
        <v>1</v>
      </c>
      <c r="G517" s="58"/>
      <c r="H517" s="22">
        <f t="shared" si="41"/>
        <v>3</v>
      </c>
    </row>
    <row r="518" spans="2:8" ht="85.5" x14ac:dyDescent="0.2">
      <c r="B518" s="68" t="s">
        <v>416</v>
      </c>
      <c r="C518" s="71" t="s">
        <v>417</v>
      </c>
      <c r="D518" s="77" t="s">
        <v>5</v>
      </c>
      <c r="E518" s="67">
        <v>390</v>
      </c>
      <c r="F518" s="13">
        <v>1</v>
      </c>
      <c r="G518" s="58"/>
      <c r="H518" s="22">
        <f t="shared" si="41"/>
        <v>390</v>
      </c>
    </row>
    <row r="519" spans="2:8" ht="71.25" x14ac:dyDescent="0.2">
      <c r="B519" s="68" t="s">
        <v>418</v>
      </c>
      <c r="C519" s="71" t="s">
        <v>419</v>
      </c>
      <c r="D519" s="77" t="s">
        <v>3</v>
      </c>
      <c r="E519" s="67">
        <v>9</v>
      </c>
      <c r="F519" s="13">
        <v>1</v>
      </c>
      <c r="G519" s="58"/>
      <c r="H519" s="22">
        <f t="shared" si="41"/>
        <v>9</v>
      </c>
    </row>
    <row r="520" spans="2:8" ht="42.75" x14ac:dyDescent="0.2">
      <c r="B520" s="68" t="s">
        <v>420</v>
      </c>
      <c r="C520" s="71" t="s">
        <v>421</v>
      </c>
      <c r="D520" s="77" t="s">
        <v>3</v>
      </c>
      <c r="E520" s="67">
        <v>3</v>
      </c>
      <c r="F520" s="13">
        <v>1</v>
      </c>
      <c r="G520" s="58"/>
      <c r="H520" s="22">
        <f t="shared" si="41"/>
        <v>3</v>
      </c>
    </row>
    <row r="521" spans="2:8" ht="42.75" x14ac:dyDescent="0.2">
      <c r="B521" s="68" t="s">
        <v>422</v>
      </c>
      <c r="C521" s="71" t="s">
        <v>423</v>
      </c>
      <c r="D521" s="77" t="s">
        <v>3</v>
      </c>
      <c r="E521" s="67">
        <v>3</v>
      </c>
      <c r="F521" s="13">
        <v>1</v>
      </c>
      <c r="G521" s="58"/>
      <c r="H521" s="22">
        <f t="shared" si="41"/>
        <v>3</v>
      </c>
    </row>
    <row r="522" spans="2:8" ht="57" x14ac:dyDescent="0.2">
      <c r="B522" s="68" t="s">
        <v>424</v>
      </c>
      <c r="C522" s="71" t="s">
        <v>425</v>
      </c>
      <c r="D522" s="77" t="s">
        <v>5</v>
      </c>
      <c r="E522" s="67">
        <v>130</v>
      </c>
      <c r="F522" s="13">
        <v>1</v>
      </c>
      <c r="G522" s="58"/>
      <c r="H522" s="22">
        <f t="shared" si="41"/>
        <v>130</v>
      </c>
    </row>
    <row r="523" spans="2:8" ht="57" x14ac:dyDescent="0.2">
      <c r="B523" s="68" t="s">
        <v>426</v>
      </c>
      <c r="C523" s="71" t="s">
        <v>427</v>
      </c>
      <c r="D523" s="77" t="s">
        <v>3</v>
      </c>
      <c r="E523" s="67">
        <v>6</v>
      </c>
      <c r="F523" s="13">
        <v>1</v>
      </c>
      <c r="G523" s="58"/>
      <c r="H523" s="22">
        <f t="shared" si="41"/>
        <v>6</v>
      </c>
    </row>
    <row r="524" spans="2:8" ht="57" x14ac:dyDescent="0.2">
      <c r="B524" s="68" t="s">
        <v>414</v>
      </c>
      <c r="C524" s="71" t="s">
        <v>415</v>
      </c>
      <c r="D524" s="77" t="s">
        <v>3</v>
      </c>
      <c r="E524" s="67">
        <v>3</v>
      </c>
      <c r="F524" s="13">
        <v>1</v>
      </c>
      <c r="G524" s="58"/>
      <c r="H524" s="22">
        <f t="shared" si="41"/>
        <v>3</v>
      </c>
    </row>
    <row r="525" spans="2:8" ht="57" x14ac:dyDescent="0.2">
      <c r="B525" s="68" t="s">
        <v>428</v>
      </c>
      <c r="C525" s="71" t="s">
        <v>429</v>
      </c>
      <c r="D525" s="77" t="s">
        <v>3</v>
      </c>
      <c r="E525" s="67">
        <v>6</v>
      </c>
      <c r="F525" s="13">
        <v>1</v>
      </c>
      <c r="G525" s="58"/>
      <c r="H525" s="22">
        <f t="shared" si="41"/>
        <v>6</v>
      </c>
    </row>
    <row r="526" spans="2:8" ht="57" x14ac:dyDescent="0.2">
      <c r="B526" s="68" t="s">
        <v>430</v>
      </c>
      <c r="C526" s="71" t="s">
        <v>431</v>
      </c>
      <c r="D526" s="77" t="s">
        <v>3</v>
      </c>
      <c r="E526" s="67">
        <v>6</v>
      </c>
      <c r="F526" s="13">
        <v>1</v>
      </c>
      <c r="G526" s="58"/>
      <c r="H526" s="22">
        <f t="shared" si="41"/>
        <v>6</v>
      </c>
    </row>
    <row r="527" spans="2:8" ht="57" x14ac:dyDescent="0.2">
      <c r="B527" s="68" t="s">
        <v>432</v>
      </c>
      <c r="C527" s="71" t="s">
        <v>433</v>
      </c>
      <c r="D527" s="77" t="s">
        <v>5</v>
      </c>
      <c r="E527" s="67">
        <v>26</v>
      </c>
      <c r="F527" s="13">
        <v>1</v>
      </c>
      <c r="G527" s="58"/>
      <c r="H527" s="22">
        <f t="shared" si="41"/>
        <v>26</v>
      </c>
    </row>
    <row r="528" spans="2:8" ht="42.75" x14ac:dyDescent="0.2">
      <c r="B528" s="68" t="s">
        <v>434</v>
      </c>
      <c r="C528" s="71" t="s">
        <v>435</v>
      </c>
      <c r="D528" s="77" t="s">
        <v>3</v>
      </c>
      <c r="E528" s="67">
        <v>1</v>
      </c>
      <c r="F528" s="13">
        <v>1</v>
      </c>
      <c r="G528" s="58"/>
      <c r="H528" s="22">
        <f t="shared" si="41"/>
        <v>1</v>
      </c>
    </row>
    <row r="529" spans="2:8" ht="57" x14ac:dyDescent="0.2">
      <c r="B529" s="68" t="s">
        <v>436</v>
      </c>
      <c r="C529" s="71" t="s">
        <v>437</v>
      </c>
      <c r="D529" s="77" t="s">
        <v>5</v>
      </c>
      <c r="E529" s="67">
        <v>26</v>
      </c>
      <c r="F529" s="13">
        <v>1</v>
      </c>
      <c r="G529" s="58"/>
      <c r="H529" s="22">
        <f t="shared" si="41"/>
        <v>26</v>
      </c>
    </row>
    <row r="530" spans="2:8" ht="142.5" x14ac:dyDescent="0.2">
      <c r="B530" s="68" t="s">
        <v>438</v>
      </c>
      <c r="C530" s="71" t="s">
        <v>439</v>
      </c>
      <c r="D530" s="77" t="s">
        <v>3</v>
      </c>
      <c r="E530" s="67">
        <v>1</v>
      </c>
      <c r="F530" s="13">
        <v>1</v>
      </c>
      <c r="G530" s="58"/>
      <c r="H530" s="22">
        <f t="shared" si="41"/>
        <v>1</v>
      </c>
    </row>
    <row r="531" spans="2:8" ht="114" x14ac:dyDescent="0.2">
      <c r="B531" s="68" t="s">
        <v>440</v>
      </c>
      <c r="C531" s="71" t="s">
        <v>441</v>
      </c>
      <c r="D531" s="77" t="s">
        <v>3</v>
      </c>
      <c r="E531" s="67">
        <v>1</v>
      </c>
      <c r="F531" s="13">
        <v>1</v>
      </c>
      <c r="G531" s="58"/>
      <c r="H531" s="22">
        <f t="shared" si="41"/>
        <v>1</v>
      </c>
    </row>
    <row r="532" spans="2:8" ht="57" x14ac:dyDescent="0.2">
      <c r="B532" s="68" t="s">
        <v>442</v>
      </c>
      <c r="C532" s="71" t="s">
        <v>443</v>
      </c>
      <c r="D532" s="77" t="s">
        <v>3</v>
      </c>
      <c r="E532" s="67">
        <v>1</v>
      </c>
      <c r="F532" s="13">
        <v>1</v>
      </c>
      <c r="G532" s="58"/>
      <c r="H532" s="22">
        <f t="shared" si="41"/>
        <v>1</v>
      </c>
    </row>
    <row r="533" spans="2:8" ht="42.75" x14ac:dyDescent="0.2">
      <c r="B533" s="68" t="s">
        <v>444</v>
      </c>
      <c r="C533" s="71" t="s">
        <v>445</v>
      </c>
      <c r="D533" s="77" t="s">
        <v>3</v>
      </c>
      <c r="E533" s="67">
        <v>1</v>
      </c>
      <c r="F533" s="13">
        <v>1</v>
      </c>
      <c r="G533" s="58"/>
      <c r="H533" s="22">
        <f t="shared" si="41"/>
        <v>1</v>
      </c>
    </row>
    <row r="534" spans="2:8" ht="42.75" x14ac:dyDescent="0.2">
      <c r="B534" s="68" t="s">
        <v>446</v>
      </c>
      <c r="C534" s="71" t="s">
        <v>447</v>
      </c>
      <c r="D534" s="77" t="s">
        <v>5</v>
      </c>
      <c r="E534" s="67">
        <v>40</v>
      </c>
      <c r="F534" s="13">
        <v>1</v>
      </c>
      <c r="G534" s="58"/>
      <c r="H534" s="22">
        <f t="shared" si="41"/>
        <v>40</v>
      </c>
    </row>
    <row r="535" spans="2:8" ht="71.25" x14ac:dyDescent="0.2">
      <c r="B535" s="68" t="s">
        <v>448</v>
      </c>
      <c r="C535" s="71" t="s">
        <v>449</v>
      </c>
      <c r="D535" s="77" t="s">
        <v>5</v>
      </c>
      <c r="E535" s="67">
        <v>40</v>
      </c>
      <c r="F535" s="13">
        <v>1</v>
      </c>
      <c r="G535" s="58"/>
      <c r="H535" s="22">
        <f t="shared" si="41"/>
        <v>40</v>
      </c>
    </row>
    <row r="536" spans="2:8" ht="57" x14ac:dyDescent="0.2">
      <c r="B536" s="68" t="s">
        <v>450</v>
      </c>
      <c r="C536" s="71" t="s">
        <v>451</v>
      </c>
      <c r="D536" s="77" t="s">
        <v>3</v>
      </c>
      <c r="E536" s="67">
        <v>1</v>
      </c>
      <c r="F536" s="13">
        <v>1</v>
      </c>
      <c r="G536" s="58"/>
      <c r="H536" s="22">
        <f t="shared" si="41"/>
        <v>1</v>
      </c>
    </row>
    <row r="537" spans="2:8" ht="85.5" x14ac:dyDescent="0.2">
      <c r="B537" s="68" t="s">
        <v>452</v>
      </c>
      <c r="C537" s="71" t="s">
        <v>453</v>
      </c>
      <c r="D537" s="77" t="s">
        <v>3</v>
      </c>
      <c r="E537" s="67">
        <v>1</v>
      </c>
      <c r="F537" s="13">
        <v>1</v>
      </c>
      <c r="G537" s="58"/>
      <c r="H537" s="22">
        <f t="shared" si="41"/>
        <v>1</v>
      </c>
    </row>
    <row r="538" spans="2:8" ht="42.75" x14ac:dyDescent="0.2">
      <c r="B538" s="68" t="s">
        <v>454</v>
      </c>
      <c r="C538" s="71" t="s">
        <v>455</v>
      </c>
      <c r="D538" s="77" t="s">
        <v>5</v>
      </c>
      <c r="E538" s="67">
        <v>30</v>
      </c>
      <c r="F538" s="13">
        <v>1</v>
      </c>
      <c r="G538" s="58"/>
      <c r="H538" s="22">
        <f t="shared" si="41"/>
        <v>30</v>
      </c>
    </row>
    <row r="539" spans="2:8" ht="15.75" x14ac:dyDescent="0.2">
      <c r="B539" s="51"/>
      <c r="C539" s="53" t="s">
        <v>387</v>
      </c>
      <c r="D539" s="54"/>
      <c r="E539" s="54"/>
      <c r="F539" s="13">
        <v>1</v>
      </c>
      <c r="G539" s="54"/>
      <c r="H539" s="57">
        <f>SUM(H500:H538)</f>
        <v>877</v>
      </c>
    </row>
    <row r="540" spans="2:8" s="6" customFormat="1" ht="15.75" x14ac:dyDescent="0.2">
      <c r="B540" s="50"/>
      <c r="C540" s="51" t="s">
        <v>456</v>
      </c>
      <c r="D540" s="52"/>
      <c r="E540" s="52"/>
      <c r="F540" s="13">
        <v>1</v>
      </c>
      <c r="G540" s="52"/>
      <c r="H540" s="52"/>
    </row>
    <row r="541" spans="2:8" ht="57" x14ac:dyDescent="0.2">
      <c r="B541" s="68" t="s">
        <v>458</v>
      </c>
      <c r="C541" s="71" t="s">
        <v>459</v>
      </c>
      <c r="D541" s="77" t="s">
        <v>3</v>
      </c>
      <c r="E541" s="67">
        <v>7</v>
      </c>
      <c r="F541" s="13">
        <v>1</v>
      </c>
      <c r="G541" s="58"/>
      <c r="H541" s="22">
        <f t="shared" ref="H541:H546" si="42">ROUND(E541*F541,2)</f>
        <v>7</v>
      </c>
    </row>
    <row r="542" spans="2:8" ht="42.75" x14ac:dyDescent="0.2">
      <c r="B542" s="68" t="s">
        <v>460</v>
      </c>
      <c r="C542" s="71" t="s">
        <v>461</v>
      </c>
      <c r="D542" s="77" t="s">
        <v>3</v>
      </c>
      <c r="E542" s="67">
        <v>7</v>
      </c>
      <c r="F542" s="13">
        <v>1</v>
      </c>
      <c r="G542" s="58"/>
      <c r="H542" s="22">
        <f t="shared" si="42"/>
        <v>7</v>
      </c>
    </row>
    <row r="543" spans="2:8" ht="128.25" x14ac:dyDescent="0.2">
      <c r="B543" s="68" t="s">
        <v>462</v>
      </c>
      <c r="C543" s="71" t="s">
        <v>463</v>
      </c>
      <c r="D543" s="77" t="s">
        <v>3</v>
      </c>
      <c r="E543" s="67">
        <v>7</v>
      </c>
      <c r="F543" s="13">
        <v>1</v>
      </c>
      <c r="G543" s="58"/>
      <c r="H543" s="22">
        <f t="shared" si="42"/>
        <v>7</v>
      </c>
    </row>
    <row r="544" spans="2:8" ht="42.75" x14ac:dyDescent="0.2">
      <c r="B544" s="68" t="s">
        <v>464</v>
      </c>
      <c r="C544" s="71" t="s">
        <v>54</v>
      </c>
      <c r="D544" s="77" t="s">
        <v>5</v>
      </c>
      <c r="E544" s="67">
        <v>780</v>
      </c>
      <c r="F544" s="13">
        <v>1</v>
      </c>
      <c r="G544" s="58"/>
      <c r="H544" s="22">
        <f t="shared" si="42"/>
        <v>780</v>
      </c>
    </row>
    <row r="545" spans="2:8" ht="42.75" x14ac:dyDescent="0.2">
      <c r="B545" s="68" t="s">
        <v>465</v>
      </c>
      <c r="C545" s="71" t="s">
        <v>326</v>
      </c>
      <c r="D545" s="77" t="s">
        <v>5</v>
      </c>
      <c r="E545" s="67">
        <v>390</v>
      </c>
      <c r="F545" s="13">
        <v>1</v>
      </c>
      <c r="G545" s="58"/>
      <c r="H545" s="22">
        <f t="shared" si="42"/>
        <v>390</v>
      </c>
    </row>
    <row r="546" spans="2:8" ht="42.75" x14ac:dyDescent="0.2">
      <c r="B546" s="68" t="s">
        <v>466</v>
      </c>
      <c r="C546" s="71" t="s">
        <v>467</v>
      </c>
      <c r="D546" s="77" t="s">
        <v>5</v>
      </c>
      <c r="E546" s="67">
        <v>390</v>
      </c>
      <c r="F546" s="13">
        <v>1</v>
      </c>
      <c r="G546" s="58"/>
      <c r="H546" s="22">
        <f t="shared" si="42"/>
        <v>390</v>
      </c>
    </row>
    <row r="547" spans="2:8" ht="85.5" x14ac:dyDescent="0.2">
      <c r="B547" s="68" t="s">
        <v>468</v>
      </c>
      <c r="C547" s="71" t="s">
        <v>469</v>
      </c>
      <c r="D547" s="77" t="s">
        <v>5</v>
      </c>
      <c r="E547" s="67">
        <v>7</v>
      </c>
      <c r="F547" s="13">
        <v>1</v>
      </c>
      <c r="G547" s="58"/>
      <c r="H547" s="22">
        <f t="shared" ref="H547:H549" si="43">ROUND(E547*F547,2)</f>
        <v>7</v>
      </c>
    </row>
    <row r="548" spans="2:8" ht="71.25" x14ac:dyDescent="0.2">
      <c r="B548" s="68" t="s">
        <v>470</v>
      </c>
      <c r="C548" s="71" t="s">
        <v>318</v>
      </c>
      <c r="D548" s="77" t="s">
        <v>3</v>
      </c>
      <c r="E548" s="67">
        <v>4</v>
      </c>
      <c r="F548" s="13">
        <v>1</v>
      </c>
      <c r="G548" s="58"/>
      <c r="H548" s="22">
        <f t="shared" si="43"/>
        <v>4</v>
      </c>
    </row>
    <row r="549" spans="2:8" ht="42.75" x14ac:dyDescent="0.2">
      <c r="B549" s="68" t="s">
        <v>471</v>
      </c>
      <c r="C549" s="71" t="s">
        <v>472</v>
      </c>
      <c r="D549" s="77" t="s">
        <v>3</v>
      </c>
      <c r="E549" s="67">
        <v>7</v>
      </c>
      <c r="F549" s="13">
        <v>1</v>
      </c>
      <c r="G549" s="58"/>
      <c r="H549" s="22">
        <f t="shared" si="43"/>
        <v>7</v>
      </c>
    </row>
    <row r="550" spans="2:8" ht="15.75" x14ac:dyDescent="0.2">
      <c r="B550" s="51"/>
      <c r="C550" s="53" t="s">
        <v>457</v>
      </c>
      <c r="D550" s="54"/>
      <c r="E550" s="54"/>
      <c r="F550" s="54"/>
      <c r="G550" s="54"/>
      <c r="H550" s="57">
        <f>SUM(H541:H549)</f>
        <v>1599</v>
      </c>
    </row>
    <row r="551" spans="2:8" ht="15.75" x14ac:dyDescent="0.2">
      <c r="B551" s="55"/>
      <c r="C551" s="56" t="s">
        <v>385</v>
      </c>
      <c r="D551" s="63"/>
      <c r="E551" s="65"/>
      <c r="F551" s="64"/>
      <c r="G551" s="64"/>
      <c r="H551" s="59">
        <f>H539+H550</f>
        <v>2476</v>
      </c>
    </row>
  </sheetData>
  <protectedRanges>
    <protectedRange sqref="D147 B282 D202 D255 B255 D117 B117 B270 D307 B147 B230 D191 B288 B202 B206 D230 B170 D206 D288 B307 B224 D170 D224 B191 D162 B162 B136 D136 D270 D282 B325 D316 B316 D325 D358 B340 D340 B358 D337 B337 D384 D365 B365 B384 B379 B397 D397 D379 D392 B392 D463 D440 B440 B463 B453 B469 D469 D453 D428 D405 B405 B428 B420 B432 D432 D420 D496 D477 B477 B496 B488 D488 B550 D539 B539 D550" name="Rango1_17_1_1_2"/>
    <protectedRange sqref="C117 C307 C170 C282 C202 C147 C224 C288 C230 C243 C206 C270 C191 C162 C136 C255 C316 C340 C325 C358 C337 C365 C397 C384 C379 C392 C440 C469 C463 C453 C405 C432 C428 C420 C477 C488 C496 C539 C550" name="Rango1_47_1_1_2"/>
    <protectedRange sqref="D118 D137 D148 D163 D171 B118 B137 B148 B163 B171 D271 B110:B112 D203 D207 D231 D110:D112 B192:B194 B203 B207 B231 D244:D246 B244:B246 D225:D229 D283 D289 B271 D192:D194 B283 B289 B225:B229 B256:B258 D256:D258 D317 D326 D338 D341 B317 B326 B338 B341 B308:B311 D308:D311 D366 D380 D385 D393 B359:B361 B366 B380 B385 B393 D359:D361 B464 D433:D435 D441 D454 D464 D406 D421 D429 B398:B400 B406 B421 B429 D398:D400 B441 B433:B435 B454 D470:D472 D478 D489 B489 B478 B470:B472 D551 D497:D499 D540 B551 B540 B497:B499" name="Rango1_17_1_1_2_2"/>
    <protectedRange sqref="C118 C137 C148 C163 C171 C271 C110:C112 C203 C207 C231 C244:C246 C283 C192:C194 C289 C225:C229 C256:C258 C317 C326 C338 C341 C308:C311 C366 C380 C385 C393 C359:C361 C433:C435 C441 C406 C421 C429 C398:C400 C454 C464 C470:C472 C478 C489 C497:C499 C540 C551" name="Rango1_47_1_1_2_1"/>
  </protectedRanges>
  <autoFilter ref="B111:H551"/>
  <mergeCells count="26">
    <mergeCell ref="C107:H107"/>
    <mergeCell ref="C108:H108"/>
    <mergeCell ref="B98:H98"/>
    <mergeCell ref="G103:H103"/>
    <mergeCell ref="B104:H104"/>
    <mergeCell ref="C105:H105"/>
    <mergeCell ref="C106:H106"/>
    <mergeCell ref="C53:G53"/>
    <mergeCell ref="C61:G61"/>
    <mergeCell ref="C68:G68"/>
    <mergeCell ref="C75:G75"/>
    <mergeCell ref="C81:G81"/>
    <mergeCell ref="B1:H1"/>
    <mergeCell ref="C8:H8"/>
    <mergeCell ref="C9:H9"/>
    <mergeCell ref="C10:H10"/>
    <mergeCell ref="C11:H11"/>
    <mergeCell ref="G6:H6"/>
    <mergeCell ref="B7:H7"/>
    <mergeCell ref="C44:G44"/>
    <mergeCell ref="C45:G45"/>
    <mergeCell ref="C16:G16"/>
    <mergeCell ref="C25:G25"/>
    <mergeCell ref="C15:G15"/>
    <mergeCell ref="C33:G33"/>
    <mergeCell ref="C37:G37"/>
  </mergeCells>
  <printOptions horizontalCentered="1"/>
  <pageMargins left="0.23622047244094491" right="0.23622047244094491" top="0" bottom="0.15748031496062992" header="0.11811023622047245" footer="0.11811023622047245"/>
  <pageSetup scale="50" fitToHeight="0" orientation="portrait" horizontalDpi="300" verticalDpi="300" r:id="rId1"/>
  <headerFooter differentFirst="1">
    <oddFooter>&amp;L
 &amp;CPágina &amp;P</oddFooter>
  </headerFooter>
  <rowBreaks count="1" manualBreakCount="1">
    <brk id="97" min="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Ana Belen Cosio Benson</cp:lastModifiedBy>
  <cp:lastPrinted>2024-08-15T22:14:25Z</cp:lastPrinted>
  <dcterms:created xsi:type="dcterms:W3CDTF">2023-05-08T21:18:26Z</dcterms:created>
  <dcterms:modified xsi:type="dcterms:W3CDTF">2024-08-16T16:01:07Z</dcterms:modified>
</cp:coreProperties>
</file>