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E:\2\DIRECCIÓN GENERAL DE OBRAS PUBLICAS\2024\LICITACIONES PUBLICAS 2024\R33-060-24  CONSTRUCCIÓN DE RED DE DRENAJE COL. VISTA HERMOSA\"/>
    </mc:Choice>
  </mc:AlternateContent>
  <bookViews>
    <workbookView xWindow="-120" yWindow="-120" windowWidth="29040" windowHeight="15720" tabRatio="675" activeTab="1"/>
  </bookViews>
  <sheets>
    <sheet name="PARTIDA A" sheetId="11" r:id="rId1"/>
    <sheet name="CANT. OBRA" sheetId="12" r:id="rId2"/>
    <sheet name="EXCAVACIONES" sheetId="8" r:id="rId3"/>
    <sheet name="POZOS VISITA" sheetId="9" r:id="rId4"/>
    <sheet name="AUX" sheetId="10" r:id="rId5"/>
  </sheets>
  <externalReferences>
    <externalReference r:id="rId6"/>
  </externalReferences>
  <definedNames>
    <definedName name="\c" localSheetId="2">#REF!</definedName>
    <definedName name="\c" localSheetId="0">#REF!</definedName>
    <definedName name="\c" localSheetId="3">#REF!</definedName>
    <definedName name="\c">#REF!</definedName>
    <definedName name="\g" localSheetId="2">#REF!</definedName>
    <definedName name="\g" localSheetId="0">#REF!</definedName>
    <definedName name="\g" localSheetId="3">#REF!</definedName>
    <definedName name="\g">#REF!</definedName>
    <definedName name="\l" localSheetId="2">#REF!</definedName>
    <definedName name="\l" localSheetId="0">#REF!</definedName>
    <definedName name="\l" localSheetId="3">#REF!</definedName>
    <definedName name="\l">#REF!</definedName>
    <definedName name="\p">#REF!</definedName>
    <definedName name="\v">#REF!</definedName>
    <definedName name="A_IMPRESIÓN_IM">#REF!</definedName>
    <definedName name="APECONOMICA">#REF!</definedName>
    <definedName name="APERTURA">#REF!</definedName>
    <definedName name="APTECNICA">#REF!</definedName>
    <definedName name="_xlnm.Print_Area" localSheetId="1">'CANT. OBRA'!$A$1:$L$76</definedName>
    <definedName name="_xlnm.Print_Area" localSheetId="0">'PARTIDA A'!$A$1:$G$51</definedName>
    <definedName name="AV" localSheetId="2">#REF!</definedName>
    <definedName name="AV" localSheetId="0">#REF!</definedName>
    <definedName name="AV" localSheetId="3">#REF!</definedName>
    <definedName name="AV">#REF!</definedName>
    <definedName name="D" localSheetId="2">#REF!</definedName>
    <definedName name="D" localSheetId="0">#REF!</definedName>
    <definedName name="D" localSheetId="3">#REF!</definedName>
    <definedName name="D">#REF!</definedName>
    <definedName name="FALLO" localSheetId="2">#REF!</definedName>
    <definedName name="FALLO" localSheetId="0">#REF!</definedName>
    <definedName name="FALLO" localSheetId="3">#REF!</definedName>
    <definedName name="FALLO">#REF!</definedName>
    <definedName name="FOTO" localSheetId="2">#REF!</definedName>
    <definedName name="FOTO" localSheetId="0">#REF!</definedName>
    <definedName name="FOTO" localSheetId="3">#REF!</definedName>
    <definedName name="FOTO">#REF!</definedName>
    <definedName name="LETRAS" localSheetId="2">#REF!</definedName>
    <definedName name="LETRAS" localSheetId="3">#REF!</definedName>
    <definedName name="LETRAS">#REF!</definedName>
    <definedName name="MANDAR" localSheetId="2">#REF!</definedName>
    <definedName name="MANDAR" localSheetId="0">#REF!</definedName>
    <definedName name="MANDAR" localSheetId="3">#REF!</definedName>
    <definedName name="MANDAR">#REF!</definedName>
    <definedName name="NUMERO" localSheetId="2">#REF!</definedName>
    <definedName name="NUMERO" localSheetId="0">#REF!</definedName>
    <definedName name="NUMERO" localSheetId="3">#REF!</definedName>
    <definedName name="NUMERO">#REF!</definedName>
    <definedName name="PAV" localSheetId="2">#REF!</definedName>
    <definedName name="PAV" localSheetId="0">#REF!</definedName>
    <definedName name="PAV" localSheetId="3">#REF!</definedName>
    <definedName name="PAV">#REF!</definedName>
    <definedName name="SS" localSheetId="0">#REF!</definedName>
    <definedName name="SS">#REF!</definedName>
    <definedName name="TASA" localSheetId="0">#REF!</definedName>
    <definedName name="TASA">#REF!</definedName>
    <definedName name="TAZA" localSheetId="0">#REF!</definedName>
    <definedName name="TAZA">#REF!</definedName>
    <definedName name="_xlnm.Print_Titles" localSheetId="2">EXCAVACIONES!$1:$8</definedName>
    <definedName name="_xlnm.Print_Titles" localSheetId="0">'PARTIDA A'!$1:$5</definedName>
    <definedName name="_xlnm.Print_Titles" localSheetId="3">'POZOS VISITA'!$1:$4</definedName>
    <definedName name="_xlnm.Print_Titles">#N/A</definedName>
    <definedName name="UNO">#REF!</definedName>
  </definedNames>
  <calcPr calcId="162913"/>
  <fileRecoveryPr repairLoad="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6" i="11" l="1"/>
  <c r="E43" i="11"/>
  <c r="F32" i="12"/>
  <c r="E47" i="11" s="1"/>
  <c r="F31" i="12"/>
  <c r="E45" i="11" s="1"/>
  <c r="F30" i="12"/>
  <c r="E44" i="11" s="1"/>
  <c r="F29" i="12"/>
  <c r="E42" i="11" s="1"/>
  <c r="E29" i="11"/>
  <c r="G29" i="11" s="1"/>
  <c r="E28" i="11"/>
  <c r="G28" i="11" s="1"/>
  <c r="E27" i="11"/>
  <c r="E26" i="11"/>
  <c r="E25" i="11"/>
  <c r="P1" i="10"/>
  <c r="N1" i="10"/>
  <c r="R1" i="10" s="1"/>
  <c r="E41" i="11" l="1"/>
  <c r="D39" i="12" l="1"/>
  <c r="I38" i="12"/>
  <c r="H38" i="12"/>
  <c r="E38" i="12"/>
  <c r="K37" i="12"/>
  <c r="J37" i="12"/>
  <c r="D3" i="12"/>
  <c r="D2" i="12"/>
  <c r="G47" i="11"/>
  <c r="G46" i="11"/>
  <c r="G45" i="11"/>
  <c r="G44" i="11"/>
  <c r="G43" i="11"/>
  <c r="G42" i="11"/>
  <c r="G41" i="11"/>
  <c r="G30" i="11"/>
  <c r="G27" i="11"/>
  <c r="G26" i="11"/>
  <c r="G25" i="11"/>
  <c r="G8" i="11"/>
  <c r="G9" i="11" s="1"/>
  <c r="K117" i="10"/>
  <c r="K116" i="10"/>
  <c r="K115" i="10"/>
  <c r="K114" i="10"/>
  <c r="K113" i="10"/>
  <c r="G117" i="10"/>
  <c r="G116" i="10"/>
  <c r="G115" i="10"/>
  <c r="G114" i="10"/>
  <c r="G113" i="10"/>
  <c r="C117" i="10"/>
  <c r="C116" i="10"/>
  <c r="C115" i="10"/>
  <c r="C114" i="10"/>
  <c r="C113" i="10"/>
  <c r="K53" i="10"/>
  <c r="K52" i="10"/>
  <c r="K51" i="10"/>
  <c r="K50" i="10"/>
  <c r="K49" i="10"/>
  <c r="G53" i="10"/>
  <c r="G52" i="10"/>
  <c r="G51" i="10"/>
  <c r="G50" i="10"/>
  <c r="G49" i="10"/>
  <c r="C53" i="10"/>
  <c r="C52" i="10"/>
  <c r="C51" i="10"/>
  <c r="C50" i="10"/>
  <c r="C49" i="10"/>
  <c r="D401" i="8"/>
  <c r="E11" i="12" s="1"/>
  <c r="K400" i="8"/>
  <c r="I400" i="8"/>
  <c r="J400" i="8" s="1"/>
  <c r="E400" i="8"/>
  <c r="K399" i="8"/>
  <c r="I399" i="8"/>
  <c r="J399" i="8" s="1"/>
  <c r="E399" i="8"/>
  <c r="K398" i="8"/>
  <c r="I398" i="8"/>
  <c r="J398" i="8" s="1"/>
  <c r="E398" i="8"/>
  <c r="K397" i="8"/>
  <c r="I397" i="8"/>
  <c r="J397" i="8" s="1"/>
  <c r="E397" i="8"/>
  <c r="C3" i="9"/>
  <c r="C2" i="9"/>
  <c r="E407" i="8"/>
  <c r="E408" i="8"/>
  <c r="E409" i="8"/>
  <c r="E410" i="8"/>
  <c r="E406" i="8"/>
  <c r="D411" i="8"/>
  <c r="K410" i="8"/>
  <c r="I410" i="8"/>
  <c r="J410" i="8" s="1"/>
  <c r="K409" i="8"/>
  <c r="I409" i="8"/>
  <c r="J409" i="8" s="1"/>
  <c r="K408" i="8"/>
  <c r="I408" i="8"/>
  <c r="J408" i="8" s="1"/>
  <c r="K407" i="8"/>
  <c r="I407" i="8"/>
  <c r="J407" i="8" s="1"/>
  <c r="K406" i="8"/>
  <c r="I406" i="8"/>
  <c r="J406" i="8" s="1"/>
  <c r="M405" i="8"/>
  <c r="M406" i="8" s="1"/>
  <c r="L405" i="8"/>
  <c r="L410" i="8" s="1"/>
  <c r="K396" i="8"/>
  <c r="I396" i="8"/>
  <c r="J396" i="8" s="1"/>
  <c r="E396" i="8"/>
  <c r="K395" i="8"/>
  <c r="I395" i="8"/>
  <c r="J395" i="8" s="1"/>
  <c r="E395" i="8"/>
  <c r="K394" i="8"/>
  <c r="I394" i="8"/>
  <c r="J394" i="8" s="1"/>
  <c r="E394" i="8"/>
  <c r="K393" i="8"/>
  <c r="I393" i="8"/>
  <c r="J393" i="8" s="1"/>
  <c r="E393" i="8"/>
  <c r="K392" i="8"/>
  <c r="I392" i="8"/>
  <c r="J392" i="8" s="1"/>
  <c r="E392" i="8"/>
  <c r="K391" i="8"/>
  <c r="I391" i="8"/>
  <c r="J391" i="8" s="1"/>
  <c r="E391" i="8"/>
  <c r="K390" i="8"/>
  <c r="I390" i="8"/>
  <c r="J390" i="8" s="1"/>
  <c r="E390" i="8"/>
  <c r="K389" i="8"/>
  <c r="I389" i="8"/>
  <c r="J389" i="8" s="1"/>
  <c r="E389" i="8"/>
  <c r="K388" i="8"/>
  <c r="I388" i="8"/>
  <c r="J388" i="8" s="1"/>
  <c r="E388" i="8"/>
  <c r="K387" i="8"/>
  <c r="I387" i="8"/>
  <c r="J387" i="8" s="1"/>
  <c r="E387" i="8"/>
  <c r="K386" i="8"/>
  <c r="I386" i="8"/>
  <c r="J386" i="8" s="1"/>
  <c r="E386" i="8"/>
  <c r="K385" i="8"/>
  <c r="I385" i="8"/>
  <c r="J385" i="8" s="1"/>
  <c r="E385" i="8"/>
  <c r="K384" i="8"/>
  <c r="I384" i="8"/>
  <c r="J384" i="8" s="1"/>
  <c r="E384" i="8"/>
  <c r="K383" i="8"/>
  <c r="I383" i="8"/>
  <c r="J383" i="8" s="1"/>
  <c r="E383" i="8"/>
  <c r="K382" i="8"/>
  <c r="I382" i="8"/>
  <c r="J382" i="8" s="1"/>
  <c r="E382" i="8"/>
  <c r="K381" i="8"/>
  <c r="I381" i="8"/>
  <c r="J381" i="8" s="1"/>
  <c r="E381" i="8"/>
  <c r="K380" i="8"/>
  <c r="I380" i="8"/>
  <c r="J380" i="8" s="1"/>
  <c r="E380" i="8"/>
  <c r="K379" i="8"/>
  <c r="I379" i="8"/>
  <c r="J379" i="8" s="1"/>
  <c r="E379" i="8"/>
  <c r="K378" i="8"/>
  <c r="I378" i="8"/>
  <c r="J378" i="8" s="1"/>
  <c r="E378" i="8"/>
  <c r="K377" i="8"/>
  <c r="I377" i="8"/>
  <c r="J377" i="8" s="1"/>
  <c r="E377" i="8"/>
  <c r="K376" i="8"/>
  <c r="I376" i="8"/>
  <c r="J376" i="8" s="1"/>
  <c r="E376" i="8"/>
  <c r="K375" i="8"/>
  <c r="I375" i="8"/>
  <c r="J375" i="8" s="1"/>
  <c r="E375" i="8"/>
  <c r="K374" i="8"/>
  <c r="I374" i="8"/>
  <c r="J374" i="8" s="1"/>
  <c r="E374" i="8"/>
  <c r="K373" i="8"/>
  <c r="I373" i="8"/>
  <c r="J373" i="8" s="1"/>
  <c r="E373" i="8"/>
  <c r="K372" i="8"/>
  <c r="I372" i="8"/>
  <c r="J372" i="8" s="1"/>
  <c r="E372" i="8"/>
  <c r="K371" i="8"/>
  <c r="I371" i="8"/>
  <c r="J371" i="8" s="1"/>
  <c r="E371" i="8"/>
  <c r="E362" i="8"/>
  <c r="I362" i="8"/>
  <c r="J362" i="8" s="1"/>
  <c r="E363" i="8"/>
  <c r="I363" i="8"/>
  <c r="J363" i="8" s="1"/>
  <c r="K370" i="8"/>
  <c r="I370" i="8"/>
  <c r="J370" i="8" s="1"/>
  <c r="E370" i="8"/>
  <c r="K369" i="8"/>
  <c r="I369" i="8"/>
  <c r="J369" i="8" s="1"/>
  <c r="E369" i="8"/>
  <c r="K368" i="8"/>
  <c r="I368" i="8"/>
  <c r="J368" i="8" s="1"/>
  <c r="E368" i="8"/>
  <c r="K367" i="8"/>
  <c r="I367" i="8"/>
  <c r="J367" i="8" s="1"/>
  <c r="E367" i="8"/>
  <c r="K366" i="8"/>
  <c r="I366" i="8"/>
  <c r="J366" i="8" s="1"/>
  <c r="E366" i="8"/>
  <c r="K365" i="8"/>
  <c r="I365" i="8"/>
  <c r="J365" i="8" s="1"/>
  <c r="E365" i="8"/>
  <c r="K364" i="8"/>
  <c r="I364" i="8"/>
  <c r="J364" i="8" s="1"/>
  <c r="E364" i="8"/>
  <c r="K363" i="8"/>
  <c r="K362" i="8"/>
  <c r="I353" i="8"/>
  <c r="I354" i="8"/>
  <c r="I355" i="8"/>
  <c r="I356" i="8"/>
  <c r="I357" i="8"/>
  <c r="I358" i="8"/>
  <c r="I359" i="8"/>
  <c r="I360" i="8"/>
  <c r="I361" i="8"/>
  <c r="I352" i="8"/>
  <c r="E353" i="8"/>
  <c r="E354" i="8"/>
  <c r="E355" i="8"/>
  <c r="E356" i="8"/>
  <c r="E357" i="8"/>
  <c r="E358" i="8"/>
  <c r="E359" i="8"/>
  <c r="E360" i="8"/>
  <c r="E361" i="8"/>
  <c r="E352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102" i="8"/>
  <c r="K103" i="8"/>
  <c r="K104" i="8"/>
  <c r="K105" i="8"/>
  <c r="K106" i="8"/>
  <c r="K107" i="8"/>
  <c r="K108" i="8"/>
  <c r="K109" i="8"/>
  <c r="K110" i="8"/>
  <c r="K111" i="8"/>
  <c r="K112" i="8"/>
  <c r="K113" i="8"/>
  <c r="K114" i="8"/>
  <c r="K115" i="8"/>
  <c r="K116" i="8"/>
  <c r="K117" i="8"/>
  <c r="K118" i="8"/>
  <c r="K119" i="8"/>
  <c r="K120" i="8"/>
  <c r="K121" i="8"/>
  <c r="K122" i="8"/>
  <c r="K123" i="8"/>
  <c r="K124" i="8"/>
  <c r="K125" i="8"/>
  <c r="K126" i="8"/>
  <c r="K127" i="8"/>
  <c r="K128" i="8"/>
  <c r="K129" i="8"/>
  <c r="K130" i="8"/>
  <c r="K131" i="8"/>
  <c r="K132" i="8"/>
  <c r="K133" i="8"/>
  <c r="K134" i="8"/>
  <c r="K135" i="8"/>
  <c r="K136" i="8"/>
  <c r="K137" i="8"/>
  <c r="K138" i="8"/>
  <c r="K139" i="8"/>
  <c r="K140" i="8"/>
  <c r="K141" i="8"/>
  <c r="K142" i="8"/>
  <c r="K143" i="8"/>
  <c r="K144" i="8"/>
  <c r="K145" i="8"/>
  <c r="K146" i="8"/>
  <c r="K147" i="8"/>
  <c r="K148" i="8"/>
  <c r="K149" i="8"/>
  <c r="K150" i="8"/>
  <c r="K151" i="8"/>
  <c r="K152" i="8"/>
  <c r="K153" i="8"/>
  <c r="K154" i="8"/>
  <c r="K155" i="8"/>
  <c r="K156" i="8"/>
  <c r="K157" i="8"/>
  <c r="K158" i="8"/>
  <c r="K159" i="8"/>
  <c r="K160" i="8"/>
  <c r="K161" i="8"/>
  <c r="K162" i="8"/>
  <c r="K163" i="8"/>
  <c r="K164" i="8"/>
  <c r="K165" i="8"/>
  <c r="K166" i="8"/>
  <c r="K167" i="8"/>
  <c r="K168" i="8"/>
  <c r="K169" i="8"/>
  <c r="K170" i="8"/>
  <c r="K171" i="8"/>
  <c r="K172" i="8"/>
  <c r="K173" i="8"/>
  <c r="K174" i="8"/>
  <c r="K175" i="8"/>
  <c r="K176" i="8"/>
  <c r="K177" i="8"/>
  <c r="K178" i="8"/>
  <c r="K179" i="8"/>
  <c r="K180" i="8"/>
  <c r="K181" i="8"/>
  <c r="K182" i="8"/>
  <c r="K183" i="8"/>
  <c r="K184" i="8"/>
  <c r="K185" i="8"/>
  <c r="K186" i="8"/>
  <c r="K187" i="8"/>
  <c r="K188" i="8"/>
  <c r="K189" i="8"/>
  <c r="K190" i="8"/>
  <c r="K191" i="8"/>
  <c r="K192" i="8"/>
  <c r="K193" i="8"/>
  <c r="K194" i="8"/>
  <c r="K195" i="8"/>
  <c r="K196" i="8"/>
  <c r="K197" i="8"/>
  <c r="K198" i="8"/>
  <c r="K199" i="8"/>
  <c r="K200" i="8"/>
  <c r="K201" i="8"/>
  <c r="K202" i="8"/>
  <c r="K203" i="8"/>
  <c r="K204" i="8"/>
  <c r="K205" i="8"/>
  <c r="K206" i="8"/>
  <c r="K207" i="8"/>
  <c r="K208" i="8"/>
  <c r="K209" i="8"/>
  <c r="K210" i="8"/>
  <c r="K211" i="8"/>
  <c r="K212" i="8"/>
  <c r="K213" i="8"/>
  <c r="K214" i="8"/>
  <c r="K215" i="8"/>
  <c r="K216" i="8"/>
  <c r="K217" i="8"/>
  <c r="K218" i="8"/>
  <c r="K219" i="8"/>
  <c r="K220" i="8"/>
  <c r="K221" i="8"/>
  <c r="K222" i="8"/>
  <c r="K223" i="8"/>
  <c r="K224" i="8"/>
  <c r="K225" i="8"/>
  <c r="K226" i="8"/>
  <c r="K227" i="8"/>
  <c r="K228" i="8"/>
  <c r="K229" i="8"/>
  <c r="K230" i="8"/>
  <c r="K231" i="8"/>
  <c r="K232" i="8"/>
  <c r="K233" i="8"/>
  <c r="K234" i="8"/>
  <c r="K235" i="8"/>
  <c r="K236" i="8"/>
  <c r="K237" i="8"/>
  <c r="K238" i="8"/>
  <c r="K239" i="8"/>
  <c r="K240" i="8"/>
  <c r="K241" i="8"/>
  <c r="K242" i="8"/>
  <c r="K243" i="8"/>
  <c r="K244" i="8"/>
  <c r="K245" i="8"/>
  <c r="K246" i="8"/>
  <c r="K247" i="8"/>
  <c r="K248" i="8"/>
  <c r="K249" i="8"/>
  <c r="K250" i="8"/>
  <c r="K251" i="8"/>
  <c r="K252" i="8"/>
  <c r="K253" i="8"/>
  <c r="K254" i="8"/>
  <c r="K255" i="8"/>
  <c r="K256" i="8"/>
  <c r="K257" i="8"/>
  <c r="K258" i="8"/>
  <c r="K259" i="8"/>
  <c r="K260" i="8"/>
  <c r="K261" i="8"/>
  <c r="K262" i="8"/>
  <c r="K263" i="8"/>
  <c r="K264" i="8"/>
  <c r="K265" i="8"/>
  <c r="K266" i="8"/>
  <c r="K267" i="8"/>
  <c r="K268" i="8"/>
  <c r="K269" i="8"/>
  <c r="K270" i="8"/>
  <c r="K271" i="8"/>
  <c r="K272" i="8"/>
  <c r="K273" i="8"/>
  <c r="K274" i="8"/>
  <c r="K275" i="8"/>
  <c r="K276" i="8"/>
  <c r="K277" i="8"/>
  <c r="K278" i="8"/>
  <c r="K279" i="8"/>
  <c r="K280" i="8"/>
  <c r="K281" i="8"/>
  <c r="K282" i="8"/>
  <c r="K283" i="8"/>
  <c r="K284" i="8"/>
  <c r="K285" i="8"/>
  <c r="K286" i="8"/>
  <c r="K287" i="8"/>
  <c r="K288" i="8"/>
  <c r="K289" i="8"/>
  <c r="K290" i="8"/>
  <c r="K291" i="8"/>
  <c r="K292" i="8"/>
  <c r="K293" i="8"/>
  <c r="K294" i="8"/>
  <c r="K295" i="8"/>
  <c r="K296" i="8"/>
  <c r="K297" i="8"/>
  <c r="K298" i="8"/>
  <c r="K299" i="8"/>
  <c r="K300" i="8"/>
  <c r="K301" i="8"/>
  <c r="K302" i="8"/>
  <c r="K303" i="8"/>
  <c r="K304" i="8"/>
  <c r="K305" i="8"/>
  <c r="K306" i="8"/>
  <c r="K307" i="8"/>
  <c r="K308" i="8"/>
  <c r="K309" i="8"/>
  <c r="K310" i="8"/>
  <c r="K311" i="8"/>
  <c r="K312" i="8"/>
  <c r="K313" i="8"/>
  <c r="K314" i="8"/>
  <c r="K315" i="8"/>
  <c r="K316" i="8"/>
  <c r="K317" i="8"/>
  <c r="K318" i="8"/>
  <c r="K319" i="8"/>
  <c r="K320" i="8"/>
  <c r="K321" i="8"/>
  <c r="K322" i="8"/>
  <c r="K323" i="8"/>
  <c r="K324" i="8"/>
  <c r="K325" i="8"/>
  <c r="K326" i="8"/>
  <c r="K327" i="8"/>
  <c r="K328" i="8"/>
  <c r="K329" i="8"/>
  <c r="K330" i="8"/>
  <c r="K331" i="8"/>
  <c r="K332" i="8"/>
  <c r="K333" i="8"/>
  <c r="K334" i="8"/>
  <c r="K335" i="8"/>
  <c r="K336" i="8"/>
  <c r="K337" i="8"/>
  <c r="K338" i="8"/>
  <c r="K339" i="8"/>
  <c r="K340" i="8"/>
  <c r="K341" i="8"/>
  <c r="K342" i="8"/>
  <c r="K343" i="8"/>
  <c r="K344" i="8"/>
  <c r="K345" i="8"/>
  <c r="K346" i="8"/>
  <c r="I10" i="8"/>
  <c r="I11" i="8"/>
  <c r="J11" i="8" s="1"/>
  <c r="I12" i="8"/>
  <c r="J12" i="8" s="1"/>
  <c r="I13" i="8"/>
  <c r="J13" i="8" s="1"/>
  <c r="I14" i="8"/>
  <c r="J14" i="8" s="1"/>
  <c r="I15" i="8"/>
  <c r="J15" i="8" s="1"/>
  <c r="I16" i="8"/>
  <c r="J16" i="8" s="1"/>
  <c r="I17" i="8"/>
  <c r="J17" i="8" s="1"/>
  <c r="I18" i="8"/>
  <c r="J18" i="8" s="1"/>
  <c r="I19" i="8"/>
  <c r="J19" i="8" s="1"/>
  <c r="I20" i="8"/>
  <c r="J20" i="8" s="1"/>
  <c r="I21" i="8"/>
  <c r="J21" i="8" s="1"/>
  <c r="I22" i="8"/>
  <c r="J22" i="8" s="1"/>
  <c r="I23" i="8"/>
  <c r="J23" i="8" s="1"/>
  <c r="I24" i="8"/>
  <c r="J24" i="8" s="1"/>
  <c r="I25" i="8"/>
  <c r="J25" i="8" s="1"/>
  <c r="I26" i="8"/>
  <c r="J26" i="8" s="1"/>
  <c r="I27" i="8"/>
  <c r="J27" i="8" s="1"/>
  <c r="I28" i="8"/>
  <c r="J28" i="8" s="1"/>
  <c r="I29" i="8"/>
  <c r="J29" i="8" s="1"/>
  <c r="I30" i="8"/>
  <c r="J30" i="8" s="1"/>
  <c r="I31" i="8"/>
  <c r="J31" i="8" s="1"/>
  <c r="I32" i="8"/>
  <c r="J32" i="8" s="1"/>
  <c r="I33" i="8"/>
  <c r="J33" i="8" s="1"/>
  <c r="I34" i="8"/>
  <c r="J34" i="8" s="1"/>
  <c r="I35" i="8"/>
  <c r="J35" i="8" s="1"/>
  <c r="I36" i="8"/>
  <c r="J36" i="8" s="1"/>
  <c r="I37" i="8"/>
  <c r="J37" i="8" s="1"/>
  <c r="I38" i="8"/>
  <c r="J38" i="8" s="1"/>
  <c r="I39" i="8"/>
  <c r="J39" i="8" s="1"/>
  <c r="I40" i="8"/>
  <c r="J40" i="8" s="1"/>
  <c r="I41" i="8"/>
  <c r="J41" i="8" s="1"/>
  <c r="I42" i="8"/>
  <c r="J42" i="8" s="1"/>
  <c r="I43" i="8"/>
  <c r="J43" i="8" s="1"/>
  <c r="I44" i="8"/>
  <c r="J44" i="8" s="1"/>
  <c r="I45" i="8"/>
  <c r="J45" i="8" s="1"/>
  <c r="I46" i="8"/>
  <c r="J46" i="8" s="1"/>
  <c r="I47" i="8"/>
  <c r="J47" i="8" s="1"/>
  <c r="I48" i="8"/>
  <c r="J48" i="8" s="1"/>
  <c r="I49" i="8"/>
  <c r="J49" i="8" s="1"/>
  <c r="I50" i="8"/>
  <c r="J50" i="8" s="1"/>
  <c r="I51" i="8"/>
  <c r="J51" i="8" s="1"/>
  <c r="I52" i="8"/>
  <c r="J52" i="8" s="1"/>
  <c r="I53" i="8"/>
  <c r="J53" i="8" s="1"/>
  <c r="I54" i="8"/>
  <c r="J54" i="8" s="1"/>
  <c r="I55" i="8"/>
  <c r="J55" i="8" s="1"/>
  <c r="I56" i="8"/>
  <c r="J56" i="8" s="1"/>
  <c r="I57" i="8"/>
  <c r="J57" i="8" s="1"/>
  <c r="I58" i="8"/>
  <c r="J58" i="8" s="1"/>
  <c r="I59" i="8"/>
  <c r="J59" i="8" s="1"/>
  <c r="I60" i="8"/>
  <c r="J60" i="8" s="1"/>
  <c r="I61" i="8"/>
  <c r="J61" i="8" s="1"/>
  <c r="I62" i="8"/>
  <c r="J62" i="8" s="1"/>
  <c r="I63" i="8"/>
  <c r="J63" i="8" s="1"/>
  <c r="I64" i="8"/>
  <c r="J64" i="8" s="1"/>
  <c r="I65" i="8"/>
  <c r="J65" i="8" s="1"/>
  <c r="I66" i="8"/>
  <c r="J66" i="8" s="1"/>
  <c r="I67" i="8"/>
  <c r="J67" i="8" s="1"/>
  <c r="I68" i="8"/>
  <c r="J68" i="8" s="1"/>
  <c r="I69" i="8"/>
  <c r="J69" i="8" s="1"/>
  <c r="I70" i="8"/>
  <c r="J70" i="8" s="1"/>
  <c r="I71" i="8"/>
  <c r="J71" i="8" s="1"/>
  <c r="I72" i="8"/>
  <c r="J72" i="8" s="1"/>
  <c r="I73" i="8"/>
  <c r="J73" i="8" s="1"/>
  <c r="I74" i="8"/>
  <c r="J74" i="8" s="1"/>
  <c r="I75" i="8"/>
  <c r="J75" i="8" s="1"/>
  <c r="I76" i="8"/>
  <c r="J76" i="8" s="1"/>
  <c r="I77" i="8"/>
  <c r="J77" i="8" s="1"/>
  <c r="I78" i="8"/>
  <c r="J78" i="8" s="1"/>
  <c r="I79" i="8"/>
  <c r="J79" i="8" s="1"/>
  <c r="I80" i="8"/>
  <c r="J80" i="8" s="1"/>
  <c r="I81" i="8"/>
  <c r="J81" i="8" s="1"/>
  <c r="I82" i="8"/>
  <c r="J82" i="8" s="1"/>
  <c r="I83" i="8"/>
  <c r="J83" i="8" s="1"/>
  <c r="I84" i="8"/>
  <c r="J84" i="8" s="1"/>
  <c r="I85" i="8"/>
  <c r="J85" i="8" s="1"/>
  <c r="I86" i="8"/>
  <c r="J86" i="8" s="1"/>
  <c r="I87" i="8"/>
  <c r="J87" i="8" s="1"/>
  <c r="I88" i="8"/>
  <c r="J88" i="8" s="1"/>
  <c r="I89" i="8"/>
  <c r="J89" i="8" s="1"/>
  <c r="I90" i="8"/>
  <c r="J90" i="8" s="1"/>
  <c r="I91" i="8"/>
  <c r="J91" i="8" s="1"/>
  <c r="I92" i="8"/>
  <c r="J92" i="8" s="1"/>
  <c r="I93" i="8"/>
  <c r="J93" i="8" s="1"/>
  <c r="I94" i="8"/>
  <c r="J94" i="8" s="1"/>
  <c r="I95" i="8"/>
  <c r="J95" i="8" s="1"/>
  <c r="I96" i="8"/>
  <c r="J96" i="8" s="1"/>
  <c r="I97" i="8"/>
  <c r="J97" i="8" s="1"/>
  <c r="I98" i="8"/>
  <c r="J98" i="8" s="1"/>
  <c r="I99" i="8"/>
  <c r="J99" i="8" s="1"/>
  <c r="I100" i="8"/>
  <c r="J100" i="8" s="1"/>
  <c r="I101" i="8"/>
  <c r="J101" i="8" s="1"/>
  <c r="I102" i="8"/>
  <c r="J102" i="8" s="1"/>
  <c r="I103" i="8"/>
  <c r="J103" i="8" s="1"/>
  <c r="I104" i="8"/>
  <c r="J104" i="8" s="1"/>
  <c r="I105" i="8"/>
  <c r="J105" i="8" s="1"/>
  <c r="I106" i="8"/>
  <c r="J106" i="8" s="1"/>
  <c r="I107" i="8"/>
  <c r="J107" i="8" s="1"/>
  <c r="I108" i="8"/>
  <c r="J108" i="8" s="1"/>
  <c r="I109" i="8"/>
  <c r="J109" i="8" s="1"/>
  <c r="I110" i="8"/>
  <c r="J110" i="8" s="1"/>
  <c r="I111" i="8"/>
  <c r="J111" i="8" s="1"/>
  <c r="I112" i="8"/>
  <c r="J112" i="8" s="1"/>
  <c r="I113" i="8"/>
  <c r="J113" i="8" s="1"/>
  <c r="I114" i="8"/>
  <c r="J114" i="8" s="1"/>
  <c r="I115" i="8"/>
  <c r="J115" i="8" s="1"/>
  <c r="I116" i="8"/>
  <c r="J116" i="8" s="1"/>
  <c r="I117" i="8"/>
  <c r="J117" i="8" s="1"/>
  <c r="I118" i="8"/>
  <c r="J118" i="8" s="1"/>
  <c r="I119" i="8"/>
  <c r="J119" i="8" s="1"/>
  <c r="I120" i="8"/>
  <c r="J120" i="8" s="1"/>
  <c r="I121" i="8"/>
  <c r="J121" i="8" s="1"/>
  <c r="I122" i="8"/>
  <c r="J122" i="8" s="1"/>
  <c r="I123" i="8"/>
  <c r="J123" i="8" s="1"/>
  <c r="I124" i="8"/>
  <c r="J124" i="8" s="1"/>
  <c r="I125" i="8"/>
  <c r="J125" i="8" s="1"/>
  <c r="I126" i="8"/>
  <c r="J126" i="8" s="1"/>
  <c r="I127" i="8"/>
  <c r="J127" i="8" s="1"/>
  <c r="I128" i="8"/>
  <c r="J128" i="8" s="1"/>
  <c r="I129" i="8"/>
  <c r="J129" i="8" s="1"/>
  <c r="I130" i="8"/>
  <c r="J130" i="8" s="1"/>
  <c r="I131" i="8"/>
  <c r="J131" i="8" s="1"/>
  <c r="I132" i="8"/>
  <c r="J132" i="8" s="1"/>
  <c r="I133" i="8"/>
  <c r="J133" i="8" s="1"/>
  <c r="I134" i="8"/>
  <c r="J134" i="8" s="1"/>
  <c r="I135" i="8"/>
  <c r="J135" i="8" s="1"/>
  <c r="I136" i="8"/>
  <c r="J136" i="8" s="1"/>
  <c r="I137" i="8"/>
  <c r="J137" i="8" s="1"/>
  <c r="I138" i="8"/>
  <c r="J138" i="8" s="1"/>
  <c r="I139" i="8"/>
  <c r="J139" i="8" s="1"/>
  <c r="I140" i="8"/>
  <c r="J140" i="8" s="1"/>
  <c r="I141" i="8"/>
  <c r="J141" i="8" s="1"/>
  <c r="I142" i="8"/>
  <c r="J142" i="8" s="1"/>
  <c r="I143" i="8"/>
  <c r="J143" i="8" s="1"/>
  <c r="I144" i="8"/>
  <c r="J144" i="8" s="1"/>
  <c r="I145" i="8"/>
  <c r="J145" i="8" s="1"/>
  <c r="I146" i="8"/>
  <c r="J146" i="8" s="1"/>
  <c r="I147" i="8"/>
  <c r="J147" i="8" s="1"/>
  <c r="I148" i="8"/>
  <c r="J148" i="8" s="1"/>
  <c r="I149" i="8"/>
  <c r="J149" i="8" s="1"/>
  <c r="I150" i="8"/>
  <c r="J150" i="8" s="1"/>
  <c r="I151" i="8"/>
  <c r="J151" i="8" s="1"/>
  <c r="I152" i="8"/>
  <c r="J152" i="8" s="1"/>
  <c r="I153" i="8"/>
  <c r="J153" i="8" s="1"/>
  <c r="I154" i="8"/>
  <c r="J154" i="8" s="1"/>
  <c r="I155" i="8"/>
  <c r="J155" i="8" s="1"/>
  <c r="I156" i="8"/>
  <c r="J156" i="8" s="1"/>
  <c r="I157" i="8"/>
  <c r="J157" i="8" s="1"/>
  <c r="I158" i="8"/>
  <c r="J158" i="8" s="1"/>
  <c r="I159" i="8"/>
  <c r="J159" i="8" s="1"/>
  <c r="I160" i="8"/>
  <c r="J160" i="8" s="1"/>
  <c r="I161" i="8"/>
  <c r="J161" i="8" s="1"/>
  <c r="I162" i="8"/>
  <c r="J162" i="8" s="1"/>
  <c r="I163" i="8"/>
  <c r="J163" i="8" s="1"/>
  <c r="I164" i="8"/>
  <c r="J164" i="8" s="1"/>
  <c r="I165" i="8"/>
  <c r="J165" i="8" s="1"/>
  <c r="I166" i="8"/>
  <c r="J166" i="8" s="1"/>
  <c r="I167" i="8"/>
  <c r="J167" i="8" s="1"/>
  <c r="I168" i="8"/>
  <c r="J168" i="8" s="1"/>
  <c r="I169" i="8"/>
  <c r="J169" i="8" s="1"/>
  <c r="I170" i="8"/>
  <c r="J170" i="8" s="1"/>
  <c r="I171" i="8"/>
  <c r="J171" i="8" s="1"/>
  <c r="I172" i="8"/>
  <c r="J172" i="8" s="1"/>
  <c r="I173" i="8"/>
  <c r="J173" i="8" s="1"/>
  <c r="I174" i="8"/>
  <c r="J174" i="8" s="1"/>
  <c r="I175" i="8"/>
  <c r="J175" i="8" s="1"/>
  <c r="I176" i="8"/>
  <c r="J176" i="8" s="1"/>
  <c r="I177" i="8"/>
  <c r="J177" i="8" s="1"/>
  <c r="I178" i="8"/>
  <c r="J178" i="8" s="1"/>
  <c r="I179" i="8"/>
  <c r="J179" i="8" s="1"/>
  <c r="I180" i="8"/>
  <c r="J180" i="8" s="1"/>
  <c r="I181" i="8"/>
  <c r="J181" i="8" s="1"/>
  <c r="I182" i="8"/>
  <c r="J182" i="8" s="1"/>
  <c r="I183" i="8"/>
  <c r="J183" i="8" s="1"/>
  <c r="I184" i="8"/>
  <c r="J184" i="8" s="1"/>
  <c r="I185" i="8"/>
  <c r="J185" i="8" s="1"/>
  <c r="I186" i="8"/>
  <c r="J186" i="8" s="1"/>
  <c r="I187" i="8"/>
  <c r="J187" i="8" s="1"/>
  <c r="I188" i="8"/>
  <c r="J188" i="8" s="1"/>
  <c r="I189" i="8"/>
  <c r="J189" i="8" s="1"/>
  <c r="I190" i="8"/>
  <c r="J190" i="8" s="1"/>
  <c r="I191" i="8"/>
  <c r="J191" i="8" s="1"/>
  <c r="I192" i="8"/>
  <c r="J192" i="8" s="1"/>
  <c r="I193" i="8"/>
  <c r="J193" i="8" s="1"/>
  <c r="I194" i="8"/>
  <c r="J194" i="8" s="1"/>
  <c r="I195" i="8"/>
  <c r="J195" i="8" s="1"/>
  <c r="I196" i="8"/>
  <c r="J196" i="8" s="1"/>
  <c r="I197" i="8"/>
  <c r="J197" i="8" s="1"/>
  <c r="I198" i="8"/>
  <c r="J198" i="8" s="1"/>
  <c r="I199" i="8"/>
  <c r="J199" i="8" s="1"/>
  <c r="I200" i="8"/>
  <c r="J200" i="8" s="1"/>
  <c r="I201" i="8"/>
  <c r="J201" i="8" s="1"/>
  <c r="I202" i="8"/>
  <c r="J202" i="8" s="1"/>
  <c r="I203" i="8"/>
  <c r="J203" i="8" s="1"/>
  <c r="I204" i="8"/>
  <c r="J204" i="8" s="1"/>
  <c r="I205" i="8"/>
  <c r="J205" i="8" s="1"/>
  <c r="I206" i="8"/>
  <c r="J206" i="8" s="1"/>
  <c r="I207" i="8"/>
  <c r="J207" i="8" s="1"/>
  <c r="I208" i="8"/>
  <c r="J208" i="8" s="1"/>
  <c r="I209" i="8"/>
  <c r="J209" i="8" s="1"/>
  <c r="I210" i="8"/>
  <c r="J210" i="8" s="1"/>
  <c r="I211" i="8"/>
  <c r="J211" i="8" s="1"/>
  <c r="I212" i="8"/>
  <c r="J212" i="8" s="1"/>
  <c r="I213" i="8"/>
  <c r="J213" i="8" s="1"/>
  <c r="I214" i="8"/>
  <c r="J214" i="8" s="1"/>
  <c r="I215" i="8"/>
  <c r="J215" i="8" s="1"/>
  <c r="I216" i="8"/>
  <c r="J216" i="8" s="1"/>
  <c r="I217" i="8"/>
  <c r="J217" i="8" s="1"/>
  <c r="I218" i="8"/>
  <c r="J218" i="8" s="1"/>
  <c r="I219" i="8"/>
  <c r="J219" i="8" s="1"/>
  <c r="I220" i="8"/>
  <c r="J220" i="8" s="1"/>
  <c r="I221" i="8"/>
  <c r="J221" i="8" s="1"/>
  <c r="I222" i="8"/>
  <c r="J222" i="8" s="1"/>
  <c r="I223" i="8"/>
  <c r="J223" i="8" s="1"/>
  <c r="I224" i="8"/>
  <c r="J224" i="8" s="1"/>
  <c r="I225" i="8"/>
  <c r="J225" i="8" s="1"/>
  <c r="I226" i="8"/>
  <c r="J226" i="8" s="1"/>
  <c r="I227" i="8"/>
  <c r="J227" i="8" s="1"/>
  <c r="I228" i="8"/>
  <c r="J228" i="8" s="1"/>
  <c r="I229" i="8"/>
  <c r="J229" i="8" s="1"/>
  <c r="I230" i="8"/>
  <c r="J230" i="8" s="1"/>
  <c r="I231" i="8"/>
  <c r="J231" i="8" s="1"/>
  <c r="I232" i="8"/>
  <c r="J232" i="8" s="1"/>
  <c r="I233" i="8"/>
  <c r="J233" i="8" s="1"/>
  <c r="I234" i="8"/>
  <c r="J234" i="8" s="1"/>
  <c r="I235" i="8"/>
  <c r="J235" i="8" s="1"/>
  <c r="I236" i="8"/>
  <c r="J236" i="8" s="1"/>
  <c r="I237" i="8"/>
  <c r="J237" i="8" s="1"/>
  <c r="I238" i="8"/>
  <c r="J238" i="8" s="1"/>
  <c r="I239" i="8"/>
  <c r="J239" i="8" s="1"/>
  <c r="I240" i="8"/>
  <c r="J240" i="8" s="1"/>
  <c r="I241" i="8"/>
  <c r="J241" i="8" s="1"/>
  <c r="I242" i="8"/>
  <c r="J242" i="8" s="1"/>
  <c r="I243" i="8"/>
  <c r="J243" i="8" s="1"/>
  <c r="I244" i="8"/>
  <c r="J244" i="8" s="1"/>
  <c r="I245" i="8"/>
  <c r="J245" i="8" s="1"/>
  <c r="I246" i="8"/>
  <c r="J246" i="8" s="1"/>
  <c r="I247" i="8"/>
  <c r="J247" i="8" s="1"/>
  <c r="I248" i="8"/>
  <c r="J248" i="8" s="1"/>
  <c r="I249" i="8"/>
  <c r="J249" i="8" s="1"/>
  <c r="I250" i="8"/>
  <c r="J250" i="8" s="1"/>
  <c r="I251" i="8"/>
  <c r="J251" i="8" s="1"/>
  <c r="I252" i="8"/>
  <c r="J252" i="8" s="1"/>
  <c r="I253" i="8"/>
  <c r="J253" i="8" s="1"/>
  <c r="I254" i="8"/>
  <c r="J254" i="8" s="1"/>
  <c r="I255" i="8"/>
  <c r="J255" i="8" s="1"/>
  <c r="I256" i="8"/>
  <c r="J256" i="8" s="1"/>
  <c r="I257" i="8"/>
  <c r="J257" i="8" s="1"/>
  <c r="I258" i="8"/>
  <c r="J258" i="8" s="1"/>
  <c r="I259" i="8"/>
  <c r="J259" i="8" s="1"/>
  <c r="I260" i="8"/>
  <c r="J260" i="8" s="1"/>
  <c r="I261" i="8"/>
  <c r="J261" i="8" s="1"/>
  <c r="I262" i="8"/>
  <c r="J262" i="8" s="1"/>
  <c r="I263" i="8"/>
  <c r="J263" i="8" s="1"/>
  <c r="I264" i="8"/>
  <c r="J264" i="8" s="1"/>
  <c r="I265" i="8"/>
  <c r="J265" i="8" s="1"/>
  <c r="I266" i="8"/>
  <c r="J266" i="8" s="1"/>
  <c r="I267" i="8"/>
  <c r="J267" i="8" s="1"/>
  <c r="I268" i="8"/>
  <c r="J268" i="8" s="1"/>
  <c r="I269" i="8"/>
  <c r="J269" i="8" s="1"/>
  <c r="I270" i="8"/>
  <c r="J270" i="8" s="1"/>
  <c r="I271" i="8"/>
  <c r="J271" i="8" s="1"/>
  <c r="I272" i="8"/>
  <c r="J272" i="8" s="1"/>
  <c r="I273" i="8"/>
  <c r="J273" i="8" s="1"/>
  <c r="I274" i="8"/>
  <c r="J274" i="8" s="1"/>
  <c r="I275" i="8"/>
  <c r="J275" i="8" s="1"/>
  <c r="I276" i="8"/>
  <c r="J276" i="8" s="1"/>
  <c r="I277" i="8"/>
  <c r="J277" i="8" s="1"/>
  <c r="I278" i="8"/>
  <c r="J278" i="8" s="1"/>
  <c r="I279" i="8"/>
  <c r="J279" i="8" s="1"/>
  <c r="I280" i="8"/>
  <c r="J280" i="8" s="1"/>
  <c r="I281" i="8"/>
  <c r="J281" i="8" s="1"/>
  <c r="I282" i="8"/>
  <c r="J282" i="8" s="1"/>
  <c r="I283" i="8"/>
  <c r="J283" i="8" s="1"/>
  <c r="I284" i="8"/>
  <c r="J284" i="8" s="1"/>
  <c r="I285" i="8"/>
  <c r="J285" i="8" s="1"/>
  <c r="I286" i="8"/>
  <c r="J286" i="8" s="1"/>
  <c r="I287" i="8"/>
  <c r="J287" i="8" s="1"/>
  <c r="I288" i="8"/>
  <c r="J288" i="8" s="1"/>
  <c r="I289" i="8"/>
  <c r="J289" i="8" s="1"/>
  <c r="I290" i="8"/>
  <c r="J290" i="8" s="1"/>
  <c r="I291" i="8"/>
  <c r="J291" i="8" s="1"/>
  <c r="I292" i="8"/>
  <c r="J292" i="8" s="1"/>
  <c r="I293" i="8"/>
  <c r="J293" i="8" s="1"/>
  <c r="I294" i="8"/>
  <c r="J294" i="8" s="1"/>
  <c r="I295" i="8"/>
  <c r="J295" i="8" s="1"/>
  <c r="I296" i="8"/>
  <c r="J296" i="8" s="1"/>
  <c r="I297" i="8"/>
  <c r="J297" i="8" s="1"/>
  <c r="I298" i="8"/>
  <c r="J298" i="8" s="1"/>
  <c r="I299" i="8"/>
  <c r="J299" i="8" s="1"/>
  <c r="I300" i="8"/>
  <c r="J300" i="8" s="1"/>
  <c r="I301" i="8"/>
  <c r="J301" i="8" s="1"/>
  <c r="I302" i="8"/>
  <c r="J302" i="8" s="1"/>
  <c r="I303" i="8"/>
  <c r="J303" i="8" s="1"/>
  <c r="I304" i="8"/>
  <c r="J304" i="8" s="1"/>
  <c r="I305" i="8"/>
  <c r="J305" i="8" s="1"/>
  <c r="I306" i="8"/>
  <c r="J306" i="8" s="1"/>
  <c r="I307" i="8"/>
  <c r="J307" i="8" s="1"/>
  <c r="I308" i="8"/>
  <c r="J308" i="8" s="1"/>
  <c r="I309" i="8"/>
  <c r="J309" i="8" s="1"/>
  <c r="I310" i="8"/>
  <c r="J310" i="8" s="1"/>
  <c r="I311" i="8"/>
  <c r="J311" i="8" s="1"/>
  <c r="I312" i="8"/>
  <c r="J312" i="8" s="1"/>
  <c r="I313" i="8"/>
  <c r="J313" i="8" s="1"/>
  <c r="I314" i="8"/>
  <c r="J314" i="8" s="1"/>
  <c r="I315" i="8"/>
  <c r="J315" i="8" s="1"/>
  <c r="I316" i="8"/>
  <c r="J316" i="8" s="1"/>
  <c r="I317" i="8"/>
  <c r="J317" i="8" s="1"/>
  <c r="I318" i="8"/>
  <c r="J318" i="8" s="1"/>
  <c r="I319" i="8"/>
  <c r="J319" i="8" s="1"/>
  <c r="I320" i="8"/>
  <c r="J320" i="8" s="1"/>
  <c r="I321" i="8"/>
  <c r="J321" i="8" s="1"/>
  <c r="I322" i="8"/>
  <c r="J322" i="8" s="1"/>
  <c r="I323" i="8"/>
  <c r="J323" i="8" s="1"/>
  <c r="I324" i="8"/>
  <c r="J324" i="8" s="1"/>
  <c r="I325" i="8"/>
  <c r="J325" i="8" s="1"/>
  <c r="I326" i="8"/>
  <c r="J326" i="8" s="1"/>
  <c r="I327" i="8"/>
  <c r="J327" i="8" s="1"/>
  <c r="I328" i="8"/>
  <c r="J328" i="8" s="1"/>
  <c r="I329" i="8"/>
  <c r="J329" i="8" s="1"/>
  <c r="I330" i="8"/>
  <c r="J330" i="8" s="1"/>
  <c r="I331" i="8"/>
  <c r="J331" i="8" s="1"/>
  <c r="I332" i="8"/>
  <c r="J332" i="8" s="1"/>
  <c r="I333" i="8"/>
  <c r="J333" i="8" s="1"/>
  <c r="I334" i="8"/>
  <c r="J334" i="8" s="1"/>
  <c r="I335" i="8"/>
  <c r="J335" i="8" s="1"/>
  <c r="I336" i="8"/>
  <c r="J336" i="8" s="1"/>
  <c r="I337" i="8"/>
  <c r="J337" i="8" s="1"/>
  <c r="I338" i="8"/>
  <c r="J338" i="8" s="1"/>
  <c r="I339" i="8"/>
  <c r="J339" i="8" s="1"/>
  <c r="I340" i="8"/>
  <c r="J340" i="8" s="1"/>
  <c r="I341" i="8"/>
  <c r="J341" i="8" s="1"/>
  <c r="I342" i="8"/>
  <c r="J342" i="8" s="1"/>
  <c r="I343" i="8"/>
  <c r="J343" i="8" s="1"/>
  <c r="I344" i="8"/>
  <c r="J344" i="8" s="1"/>
  <c r="I345" i="8"/>
  <c r="J345" i="8" s="1"/>
  <c r="I346" i="8"/>
  <c r="J346" i="8" s="1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24" i="11" l="1"/>
  <c r="G24" i="11" s="1"/>
  <c r="E23" i="11"/>
  <c r="G23" i="11" s="1"/>
  <c r="E10" i="12"/>
  <c r="F28" i="12"/>
  <c r="F22" i="12"/>
  <c r="E33" i="11" s="1"/>
  <c r="G33" i="11" s="1"/>
  <c r="H39" i="12"/>
  <c r="F23" i="12" s="1"/>
  <c r="E34" i="11" s="1"/>
  <c r="G34" i="11" s="1"/>
  <c r="J38" i="12"/>
  <c r="K38" i="12"/>
  <c r="L38" i="12" s="1"/>
  <c r="I39" i="12"/>
  <c r="F24" i="12" s="1"/>
  <c r="E35" i="11" s="1"/>
  <c r="G35" i="11" s="1"/>
  <c r="M407" i="8"/>
  <c r="M408" i="8"/>
  <c r="L406" i="8"/>
  <c r="M409" i="8"/>
  <c r="L407" i="8"/>
  <c r="M410" i="8"/>
  <c r="L408" i="8"/>
  <c r="L409" i="8"/>
  <c r="K411" i="8"/>
  <c r="J411" i="8"/>
  <c r="E21" i="11" l="1"/>
  <c r="G21" i="11" s="1"/>
  <c r="E22" i="11"/>
  <c r="G22" i="11" s="1"/>
  <c r="E40" i="11"/>
  <c r="G40" i="11" s="1"/>
  <c r="E39" i="11"/>
  <c r="G39" i="11" s="1"/>
  <c r="K39" i="12"/>
  <c r="J39" i="12"/>
  <c r="L39" i="12"/>
  <c r="F26" i="12" s="1"/>
  <c r="E37" i="11" s="1"/>
  <c r="G37" i="11" s="1"/>
  <c r="K40" i="12" l="1"/>
  <c r="F27" i="12"/>
  <c r="E38" i="11" s="1"/>
  <c r="G38" i="11" s="1"/>
  <c r="K41" i="12"/>
  <c r="F25" i="12" s="1"/>
  <c r="E36" i="11" s="1"/>
  <c r="G36" i="11" s="1"/>
  <c r="M351" i="8"/>
  <c r="L351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2" i="8"/>
  <c r="E133" i="8"/>
  <c r="E134" i="8"/>
  <c r="E135" i="8"/>
  <c r="E136" i="8"/>
  <c r="E137" i="8"/>
  <c r="E138" i="8"/>
  <c r="E139" i="8"/>
  <c r="E140" i="8"/>
  <c r="E141" i="8"/>
  <c r="E142" i="8"/>
  <c r="E143" i="8"/>
  <c r="E144" i="8"/>
  <c r="E145" i="8"/>
  <c r="E146" i="8"/>
  <c r="E147" i="8"/>
  <c r="E148" i="8"/>
  <c r="E149" i="8"/>
  <c r="E150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166" i="8"/>
  <c r="E167" i="8"/>
  <c r="E168" i="8"/>
  <c r="E169" i="8"/>
  <c r="E170" i="8"/>
  <c r="E171" i="8"/>
  <c r="E172" i="8"/>
  <c r="E173" i="8"/>
  <c r="E174" i="8"/>
  <c r="E175" i="8"/>
  <c r="E176" i="8"/>
  <c r="E177" i="8"/>
  <c r="E178" i="8"/>
  <c r="E179" i="8"/>
  <c r="E180" i="8"/>
  <c r="E181" i="8"/>
  <c r="E182" i="8"/>
  <c r="E183" i="8"/>
  <c r="E184" i="8"/>
  <c r="E185" i="8"/>
  <c r="E186" i="8"/>
  <c r="E187" i="8"/>
  <c r="E188" i="8"/>
  <c r="E189" i="8"/>
  <c r="E190" i="8"/>
  <c r="E191" i="8"/>
  <c r="E192" i="8"/>
  <c r="E193" i="8"/>
  <c r="E194" i="8"/>
  <c r="E195" i="8"/>
  <c r="E196" i="8"/>
  <c r="E197" i="8"/>
  <c r="E198" i="8"/>
  <c r="E199" i="8"/>
  <c r="E200" i="8"/>
  <c r="E201" i="8"/>
  <c r="E202" i="8"/>
  <c r="E203" i="8"/>
  <c r="E204" i="8"/>
  <c r="E205" i="8"/>
  <c r="E206" i="8"/>
  <c r="E207" i="8"/>
  <c r="E208" i="8"/>
  <c r="E209" i="8"/>
  <c r="E210" i="8"/>
  <c r="E211" i="8"/>
  <c r="E212" i="8"/>
  <c r="E213" i="8"/>
  <c r="E214" i="8"/>
  <c r="E215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10" i="8"/>
  <c r="K354" i="8"/>
  <c r="J354" i="8"/>
  <c r="K353" i="8"/>
  <c r="J353" i="8"/>
  <c r="K356" i="8"/>
  <c r="J356" i="8"/>
  <c r="K359" i="8"/>
  <c r="J359" i="8"/>
  <c r="K360" i="8"/>
  <c r="J360" i="8"/>
  <c r="K361" i="8"/>
  <c r="J361" i="8"/>
  <c r="K358" i="8"/>
  <c r="J358" i="8"/>
  <c r="K357" i="8"/>
  <c r="J357" i="8"/>
  <c r="K355" i="8"/>
  <c r="J355" i="8"/>
  <c r="K352" i="8"/>
  <c r="J352" i="8"/>
  <c r="D347" i="8"/>
  <c r="K10" i="8"/>
  <c r="J10" i="8"/>
  <c r="M9" i="8"/>
  <c r="L9" i="8"/>
  <c r="D3" i="8"/>
  <c r="D2" i="8"/>
  <c r="J401" i="8" l="1"/>
  <c r="E9" i="12"/>
  <c r="E12" i="12"/>
  <c r="E11" i="11" s="1"/>
  <c r="G11" i="11" s="1"/>
  <c r="K401" i="8"/>
  <c r="G48" i="11"/>
  <c r="L398" i="8"/>
  <c r="L399" i="8"/>
  <c r="L400" i="8"/>
  <c r="L397" i="8"/>
  <c r="M399" i="8"/>
  <c r="N399" i="8" s="1"/>
  <c r="M400" i="8"/>
  <c r="N400" i="8" s="1"/>
  <c r="M398" i="8"/>
  <c r="N398" i="8" s="1"/>
  <c r="M397" i="8"/>
  <c r="N397" i="8" s="1"/>
  <c r="L356" i="8"/>
  <c r="L364" i="8"/>
  <c r="L372" i="8"/>
  <c r="L380" i="8"/>
  <c r="L388" i="8"/>
  <c r="L394" i="8"/>
  <c r="L357" i="8"/>
  <c r="L365" i="8"/>
  <c r="L373" i="8"/>
  <c r="L381" i="8"/>
  <c r="L389" i="8"/>
  <c r="L395" i="8"/>
  <c r="L358" i="8"/>
  <c r="L366" i="8"/>
  <c r="L374" i="8"/>
  <c r="L382" i="8"/>
  <c r="L390" i="8"/>
  <c r="L396" i="8"/>
  <c r="L355" i="8"/>
  <c r="L379" i="8"/>
  <c r="L393" i="8"/>
  <c r="L359" i="8"/>
  <c r="L367" i="8"/>
  <c r="L375" i="8"/>
  <c r="L383" i="8"/>
  <c r="L391" i="8"/>
  <c r="L352" i="8"/>
  <c r="L360" i="8"/>
  <c r="L368" i="8"/>
  <c r="L376" i="8"/>
  <c r="L384" i="8"/>
  <c r="L353" i="8"/>
  <c r="L361" i="8"/>
  <c r="L369" i="8"/>
  <c r="L377" i="8"/>
  <c r="L385" i="8"/>
  <c r="L354" i="8"/>
  <c r="L362" i="8"/>
  <c r="L370" i="8"/>
  <c r="L378" i="8"/>
  <c r="L386" i="8"/>
  <c r="L392" i="8"/>
  <c r="L363" i="8"/>
  <c r="L371" i="8"/>
  <c r="L387" i="8"/>
  <c r="N407" i="8"/>
  <c r="N408" i="8"/>
  <c r="N409" i="8"/>
  <c r="N410" i="8"/>
  <c r="M392" i="8"/>
  <c r="N392" i="8" s="1"/>
  <c r="M393" i="8"/>
  <c r="N393" i="8" s="1"/>
  <c r="M394" i="8"/>
  <c r="N394" i="8" s="1"/>
  <c r="M395" i="8"/>
  <c r="N395" i="8" s="1"/>
  <c r="M391" i="8"/>
  <c r="N391" i="8" s="1"/>
  <c r="M396" i="8"/>
  <c r="N396" i="8" s="1"/>
  <c r="M390" i="8"/>
  <c r="N390" i="8" s="1"/>
  <c r="M388" i="8"/>
  <c r="N388" i="8" s="1"/>
  <c r="M380" i="8"/>
  <c r="N380" i="8" s="1"/>
  <c r="M372" i="8"/>
  <c r="N372" i="8" s="1"/>
  <c r="M385" i="8"/>
  <c r="N385" i="8" s="1"/>
  <c r="M377" i="8"/>
  <c r="N377" i="8" s="1"/>
  <c r="M389" i="8"/>
  <c r="N389" i="8" s="1"/>
  <c r="M381" i="8"/>
  <c r="N381" i="8" s="1"/>
  <c r="M373" i="8"/>
  <c r="N373" i="8" s="1"/>
  <c r="M382" i="8"/>
  <c r="N382" i="8" s="1"/>
  <c r="M374" i="8"/>
  <c r="N374" i="8" s="1"/>
  <c r="M383" i="8"/>
  <c r="N383" i="8" s="1"/>
  <c r="M375" i="8"/>
  <c r="N375" i="8" s="1"/>
  <c r="M384" i="8"/>
  <c r="N384" i="8" s="1"/>
  <c r="M376" i="8"/>
  <c r="N376" i="8" s="1"/>
  <c r="M386" i="8"/>
  <c r="N386" i="8" s="1"/>
  <c r="M378" i="8"/>
  <c r="N378" i="8" s="1"/>
  <c r="M387" i="8"/>
  <c r="N387" i="8" s="1"/>
  <c r="M379" i="8"/>
  <c r="N379" i="8" s="1"/>
  <c r="M371" i="8"/>
  <c r="N371" i="8" s="1"/>
  <c r="M370" i="8"/>
  <c r="N370" i="8" s="1"/>
  <c r="M362" i="8"/>
  <c r="N362" i="8" s="1"/>
  <c r="M363" i="8"/>
  <c r="N363" i="8" s="1"/>
  <c r="M364" i="8"/>
  <c r="N364" i="8" s="1"/>
  <c r="M365" i="8"/>
  <c r="N365" i="8" s="1"/>
  <c r="M369" i="8"/>
  <c r="N369" i="8" s="1"/>
  <c r="M366" i="8"/>
  <c r="N366" i="8" s="1"/>
  <c r="M367" i="8"/>
  <c r="N367" i="8" s="1"/>
  <c r="M368" i="8"/>
  <c r="N368" i="8" s="1"/>
  <c r="M12" i="8"/>
  <c r="N12" i="8" s="1"/>
  <c r="M20" i="8"/>
  <c r="N20" i="8" s="1"/>
  <c r="M28" i="8"/>
  <c r="N28" i="8" s="1"/>
  <c r="M36" i="8"/>
  <c r="N36" i="8" s="1"/>
  <c r="M44" i="8"/>
  <c r="N44" i="8" s="1"/>
  <c r="M52" i="8"/>
  <c r="N52" i="8" s="1"/>
  <c r="M60" i="8"/>
  <c r="N60" i="8" s="1"/>
  <c r="M68" i="8"/>
  <c r="N68" i="8" s="1"/>
  <c r="M76" i="8"/>
  <c r="N76" i="8" s="1"/>
  <c r="M84" i="8"/>
  <c r="N84" i="8" s="1"/>
  <c r="M92" i="8"/>
  <c r="N92" i="8" s="1"/>
  <c r="M100" i="8"/>
  <c r="N100" i="8" s="1"/>
  <c r="M108" i="8"/>
  <c r="N108" i="8" s="1"/>
  <c r="M116" i="8"/>
  <c r="N116" i="8" s="1"/>
  <c r="M124" i="8"/>
  <c r="N124" i="8" s="1"/>
  <c r="M132" i="8"/>
  <c r="N132" i="8" s="1"/>
  <c r="M140" i="8"/>
  <c r="N140" i="8" s="1"/>
  <c r="M148" i="8"/>
  <c r="N148" i="8" s="1"/>
  <c r="M156" i="8"/>
  <c r="N156" i="8" s="1"/>
  <c r="M164" i="8"/>
  <c r="N164" i="8" s="1"/>
  <c r="M172" i="8"/>
  <c r="N172" i="8" s="1"/>
  <c r="M180" i="8"/>
  <c r="N180" i="8" s="1"/>
  <c r="M188" i="8"/>
  <c r="N188" i="8" s="1"/>
  <c r="M196" i="8"/>
  <c r="N196" i="8" s="1"/>
  <c r="M204" i="8"/>
  <c r="N204" i="8" s="1"/>
  <c r="M212" i="8"/>
  <c r="N212" i="8" s="1"/>
  <c r="M220" i="8"/>
  <c r="N220" i="8" s="1"/>
  <c r="M228" i="8"/>
  <c r="N228" i="8" s="1"/>
  <c r="M236" i="8"/>
  <c r="N236" i="8" s="1"/>
  <c r="M244" i="8"/>
  <c r="N244" i="8" s="1"/>
  <c r="M252" i="8"/>
  <c r="N252" i="8" s="1"/>
  <c r="M260" i="8"/>
  <c r="N260" i="8" s="1"/>
  <c r="M268" i="8"/>
  <c r="N268" i="8" s="1"/>
  <c r="M276" i="8"/>
  <c r="N276" i="8" s="1"/>
  <c r="M284" i="8"/>
  <c r="N284" i="8" s="1"/>
  <c r="M292" i="8"/>
  <c r="N292" i="8" s="1"/>
  <c r="M300" i="8"/>
  <c r="N300" i="8" s="1"/>
  <c r="M308" i="8"/>
  <c r="N308" i="8" s="1"/>
  <c r="M316" i="8"/>
  <c r="N316" i="8" s="1"/>
  <c r="M324" i="8"/>
  <c r="N324" i="8" s="1"/>
  <c r="M13" i="8"/>
  <c r="N13" i="8" s="1"/>
  <c r="M21" i="8"/>
  <c r="N21" i="8" s="1"/>
  <c r="M29" i="8"/>
  <c r="N29" i="8" s="1"/>
  <c r="M37" i="8"/>
  <c r="N37" i="8" s="1"/>
  <c r="M45" i="8"/>
  <c r="N45" i="8" s="1"/>
  <c r="M53" i="8"/>
  <c r="N53" i="8" s="1"/>
  <c r="M61" i="8"/>
  <c r="N61" i="8" s="1"/>
  <c r="M69" i="8"/>
  <c r="N69" i="8" s="1"/>
  <c r="M77" i="8"/>
  <c r="N77" i="8" s="1"/>
  <c r="M85" i="8"/>
  <c r="N85" i="8" s="1"/>
  <c r="M93" i="8"/>
  <c r="N93" i="8" s="1"/>
  <c r="M101" i="8"/>
  <c r="N101" i="8" s="1"/>
  <c r="M109" i="8"/>
  <c r="N109" i="8" s="1"/>
  <c r="M117" i="8"/>
  <c r="N117" i="8" s="1"/>
  <c r="M125" i="8"/>
  <c r="N125" i="8" s="1"/>
  <c r="M133" i="8"/>
  <c r="N133" i="8" s="1"/>
  <c r="M141" i="8"/>
  <c r="N141" i="8" s="1"/>
  <c r="M149" i="8"/>
  <c r="N149" i="8" s="1"/>
  <c r="M157" i="8"/>
  <c r="N157" i="8" s="1"/>
  <c r="M165" i="8"/>
  <c r="N165" i="8" s="1"/>
  <c r="M173" i="8"/>
  <c r="N173" i="8" s="1"/>
  <c r="M181" i="8"/>
  <c r="N181" i="8" s="1"/>
  <c r="M189" i="8"/>
  <c r="N189" i="8" s="1"/>
  <c r="M197" i="8"/>
  <c r="N197" i="8" s="1"/>
  <c r="M205" i="8"/>
  <c r="N205" i="8" s="1"/>
  <c r="M213" i="8"/>
  <c r="N213" i="8" s="1"/>
  <c r="M221" i="8"/>
  <c r="N221" i="8" s="1"/>
  <c r="M229" i="8"/>
  <c r="N229" i="8" s="1"/>
  <c r="M237" i="8"/>
  <c r="N237" i="8" s="1"/>
  <c r="M245" i="8"/>
  <c r="N245" i="8" s="1"/>
  <c r="M253" i="8"/>
  <c r="N253" i="8" s="1"/>
  <c r="M261" i="8"/>
  <c r="N261" i="8" s="1"/>
  <c r="M269" i="8"/>
  <c r="N269" i="8" s="1"/>
  <c r="M277" i="8"/>
  <c r="N277" i="8" s="1"/>
  <c r="M285" i="8"/>
  <c r="N285" i="8" s="1"/>
  <c r="M293" i="8"/>
  <c r="N293" i="8" s="1"/>
  <c r="M301" i="8"/>
  <c r="N301" i="8" s="1"/>
  <c r="M309" i="8"/>
  <c r="N309" i="8" s="1"/>
  <c r="M317" i="8"/>
  <c r="N317" i="8" s="1"/>
  <c r="M325" i="8"/>
  <c r="N325" i="8" s="1"/>
  <c r="M14" i="8"/>
  <c r="N14" i="8" s="1"/>
  <c r="M22" i="8"/>
  <c r="N22" i="8" s="1"/>
  <c r="M30" i="8"/>
  <c r="N30" i="8" s="1"/>
  <c r="M38" i="8"/>
  <c r="N38" i="8" s="1"/>
  <c r="M46" i="8"/>
  <c r="N46" i="8" s="1"/>
  <c r="M54" i="8"/>
  <c r="N54" i="8" s="1"/>
  <c r="M62" i="8"/>
  <c r="N62" i="8" s="1"/>
  <c r="M70" i="8"/>
  <c r="N70" i="8" s="1"/>
  <c r="M78" i="8"/>
  <c r="N78" i="8" s="1"/>
  <c r="M86" i="8"/>
  <c r="N86" i="8" s="1"/>
  <c r="M94" i="8"/>
  <c r="N94" i="8" s="1"/>
  <c r="M102" i="8"/>
  <c r="N102" i="8" s="1"/>
  <c r="M110" i="8"/>
  <c r="N110" i="8" s="1"/>
  <c r="M118" i="8"/>
  <c r="N118" i="8" s="1"/>
  <c r="M126" i="8"/>
  <c r="N126" i="8" s="1"/>
  <c r="M134" i="8"/>
  <c r="N134" i="8" s="1"/>
  <c r="M142" i="8"/>
  <c r="N142" i="8" s="1"/>
  <c r="M150" i="8"/>
  <c r="N150" i="8" s="1"/>
  <c r="M158" i="8"/>
  <c r="N158" i="8" s="1"/>
  <c r="M166" i="8"/>
  <c r="N166" i="8" s="1"/>
  <c r="M174" i="8"/>
  <c r="N174" i="8" s="1"/>
  <c r="M182" i="8"/>
  <c r="N182" i="8" s="1"/>
  <c r="M190" i="8"/>
  <c r="N190" i="8" s="1"/>
  <c r="M198" i="8"/>
  <c r="N198" i="8" s="1"/>
  <c r="M206" i="8"/>
  <c r="N206" i="8" s="1"/>
  <c r="M214" i="8"/>
  <c r="N214" i="8" s="1"/>
  <c r="M222" i="8"/>
  <c r="N222" i="8" s="1"/>
  <c r="M230" i="8"/>
  <c r="N230" i="8" s="1"/>
  <c r="M238" i="8"/>
  <c r="N238" i="8" s="1"/>
  <c r="M246" i="8"/>
  <c r="N246" i="8" s="1"/>
  <c r="M254" i="8"/>
  <c r="N254" i="8" s="1"/>
  <c r="M262" i="8"/>
  <c r="N262" i="8" s="1"/>
  <c r="M270" i="8"/>
  <c r="N270" i="8" s="1"/>
  <c r="M278" i="8"/>
  <c r="N278" i="8" s="1"/>
  <c r="M286" i="8"/>
  <c r="N286" i="8" s="1"/>
  <c r="M294" i="8"/>
  <c r="N294" i="8" s="1"/>
  <c r="M302" i="8"/>
  <c r="N302" i="8" s="1"/>
  <c r="M310" i="8"/>
  <c r="N310" i="8" s="1"/>
  <c r="M318" i="8"/>
  <c r="N318" i="8" s="1"/>
  <c r="M326" i="8"/>
  <c r="N326" i="8" s="1"/>
  <c r="M15" i="8"/>
  <c r="N15" i="8" s="1"/>
  <c r="M23" i="8"/>
  <c r="N23" i="8" s="1"/>
  <c r="M31" i="8"/>
  <c r="N31" i="8" s="1"/>
  <c r="M39" i="8"/>
  <c r="N39" i="8" s="1"/>
  <c r="M47" i="8"/>
  <c r="N47" i="8" s="1"/>
  <c r="M55" i="8"/>
  <c r="N55" i="8" s="1"/>
  <c r="M63" i="8"/>
  <c r="N63" i="8" s="1"/>
  <c r="M71" i="8"/>
  <c r="N71" i="8" s="1"/>
  <c r="M79" i="8"/>
  <c r="N79" i="8" s="1"/>
  <c r="M87" i="8"/>
  <c r="N87" i="8" s="1"/>
  <c r="M95" i="8"/>
  <c r="N95" i="8" s="1"/>
  <c r="M103" i="8"/>
  <c r="N103" i="8" s="1"/>
  <c r="M111" i="8"/>
  <c r="N111" i="8" s="1"/>
  <c r="M119" i="8"/>
  <c r="N119" i="8" s="1"/>
  <c r="M127" i="8"/>
  <c r="N127" i="8" s="1"/>
  <c r="M135" i="8"/>
  <c r="N135" i="8" s="1"/>
  <c r="M143" i="8"/>
  <c r="N143" i="8" s="1"/>
  <c r="M151" i="8"/>
  <c r="N151" i="8" s="1"/>
  <c r="M159" i="8"/>
  <c r="N159" i="8" s="1"/>
  <c r="M167" i="8"/>
  <c r="N167" i="8" s="1"/>
  <c r="M175" i="8"/>
  <c r="N175" i="8" s="1"/>
  <c r="M183" i="8"/>
  <c r="N183" i="8" s="1"/>
  <c r="M191" i="8"/>
  <c r="N191" i="8" s="1"/>
  <c r="M199" i="8"/>
  <c r="N199" i="8" s="1"/>
  <c r="M207" i="8"/>
  <c r="N207" i="8" s="1"/>
  <c r="M215" i="8"/>
  <c r="N215" i="8" s="1"/>
  <c r="M223" i="8"/>
  <c r="N223" i="8" s="1"/>
  <c r="M231" i="8"/>
  <c r="N231" i="8" s="1"/>
  <c r="M239" i="8"/>
  <c r="N239" i="8" s="1"/>
  <c r="M247" i="8"/>
  <c r="N247" i="8" s="1"/>
  <c r="M255" i="8"/>
  <c r="N255" i="8" s="1"/>
  <c r="M263" i="8"/>
  <c r="N263" i="8" s="1"/>
  <c r="M271" i="8"/>
  <c r="N271" i="8" s="1"/>
  <c r="M279" i="8"/>
  <c r="N279" i="8" s="1"/>
  <c r="M287" i="8"/>
  <c r="N287" i="8" s="1"/>
  <c r="M295" i="8"/>
  <c r="N295" i="8" s="1"/>
  <c r="M303" i="8"/>
  <c r="N303" i="8" s="1"/>
  <c r="M311" i="8"/>
  <c r="N311" i="8" s="1"/>
  <c r="M319" i="8"/>
  <c r="N319" i="8" s="1"/>
  <c r="M16" i="8"/>
  <c r="N16" i="8" s="1"/>
  <c r="M24" i="8"/>
  <c r="N24" i="8" s="1"/>
  <c r="M32" i="8"/>
  <c r="N32" i="8" s="1"/>
  <c r="M40" i="8"/>
  <c r="N40" i="8" s="1"/>
  <c r="M48" i="8"/>
  <c r="N48" i="8" s="1"/>
  <c r="M56" i="8"/>
  <c r="N56" i="8" s="1"/>
  <c r="M64" i="8"/>
  <c r="N64" i="8" s="1"/>
  <c r="M72" i="8"/>
  <c r="N72" i="8" s="1"/>
  <c r="M80" i="8"/>
  <c r="N80" i="8" s="1"/>
  <c r="M88" i="8"/>
  <c r="N88" i="8" s="1"/>
  <c r="M96" i="8"/>
  <c r="N96" i="8" s="1"/>
  <c r="M104" i="8"/>
  <c r="N104" i="8" s="1"/>
  <c r="M112" i="8"/>
  <c r="N112" i="8" s="1"/>
  <c r="M120" i="8"/>
  <c r="N120" i="8" s="1"/>
  <c r="M128" i="8"/>
  <c r="N128" i="8" s="1"/>
  <c r="M136" i="8"/>
  <c r="N136" i="8" s="1"/>
  <c r="M144" i="8"/>
  <c r="N144" i="8" s="1"/>
  <c r="M152" i="8"/>
  <c r="N152" i="8" s="1"/>
  <c r="M160" i="8"/>
  <c r="N160" i="8" s="1"/>
  <c r="M168" i="8"/>
  <c r="N168" i="8" s="1"/>
  <c r="M176" i="8"/>
  <c r="N176" i="8" s="1"/>
  <c r="M184" i="8"/>
  <c r="N184" i="8" s="1"/>
  <c r="M192" i="8"/>
  <c r="N192" i="8" s="1"/>
  <c r="M200" i="8"/>
  <c r="N200" i="8" s="1"/>
  <c r="M208" i="8"/>
  <c r="N208" i="8" s="1"/>
  <c r="M216" i="8"/>
  <c r="N216" i="8" s="1"/>
  <c r="M224" i="8"/>
  <c r="N224" i="8" s="1"/>
  <c r="M232" i="8"/>
  <c r="N232" i="8" s="1"/>
  <c r="M240" i="8"/>
  <c r="N240" i="8" s="1"/>
  <c r="M248" i="8"/>
  <c r="N248" i="8" s="1"/>
  <c r="M256" i="8"/>
  <c r="N256" i="8" s="1"/>
  <c r="M264" i="8"/>
  <c r="N264" i="8" s="1"/>
  <c r="M272" i="8"/>
  <c r="N272" i="8" s="1"/>
  <c r="M280" i="8"/>
  <c r="N280" i="8" s="1"/>
  <c r="M288" i="8"/>
  <c r="N288" i="8" s="1"/>
  <c r="M296" i="8"/>
  <c r="N296" i="8" s="1"/>
  <c r="M17" i="8"/>
  <c r="N17" i="8" s="1"/>
  <c r="M25" i="8"/>
  <c r="N25" i="8" s="1"/>
  <c r="M33" i="8"/>
  <c r="N33" i="8" s="1"/>
  <c r="M41" i="8"/>
  <c r="N41" i="8" s="1"/>
  <c r="M49" i="8"/>
  <c r="N49" i="8" s="1"/>
  <c r="M57" i="8"/>
  <c r="N57" i="8" s="1"/>
  <c r="M65" i="8"/>
  <c r="N65" i="8" s="1"/>
  <c r="M73" i="8"/>
  <c r="N73" i="8" s="1"/>
  <c r="M81" i="8"/>
  <c r="N81" i="8" s="1"/>
  <c r="M89" i="8"/>
  <c r="N89" i="8" s="1"/>
  <c r="M97" i="8"/>
  <c r="N97" i="8" s="1"/>
  <c r="M105" i="8"/>
  <c r="N105" i="8" s="1"/>
  <c r="M113" i="8"/>
  <c r="N113" i="8" s="1"/>
  <c r="M121" i="8"/>
  <c r="N121" i="8" s="1"/>
  <c r="M129" i="8"/>
  <c r="N129" i="8" s="1"/>
  <c r="M137" i="8"/>
  <c r="N137" i="8" s="1"/>
  <c r="M145" i="8"/>
  <c r="N145" i="8" s="1"/>
  <c r="M153" i="8"/>
  <c r="N153" i="8" s="1"/>
  <c r="M161" i="8"/>
  <c r="N161" i="8" s="1"/>
  <c r="M169" i="8"/>
  <c r="N169" i="8" s="1"/>
  <c r="M177" i="8"/>
  <c r="N177" i="8" s="1"/>
  <c r="M185" i="8"/>
  <c r="N185" i="8" s="1"/>
  <c r="M193" i="8"/>
  <c r="N193" i="8" s="1"/>
  <c r="M201" i="8"/>
  <c r="N201" i="8" s="1"/>
  <c r="M209" i="8"/>
  <c r="N209" i="8" s="1"/>
  <c r="M217" i="8"/>
  <c r="N217" i="8" s="1"/>
  <c r="M225" i="8"/>
  <c r="N225" i="8" s="1"/>
  <c r="M233" i="8"/>
  <c r="N233" i="8" s="1"/>
  <c r="M241" i="8"/>
  <c r="N241" i="8" s="1"/>
  <c r="M249" i="8"/>
  <c r="N249" i="8" s="1"/>
  <c r="M257" i="8"/>
  <c r="N257" i="8" s="1"/>
  <c r="M265" i="8"/>
  <c r="N265" i="8" s="1"/>
  <c r="M273" i="8"/>
  <c r="N273" i="8" s="1"/>
  <c r="M281" i="8"/>
  <c r="N281" i="8" s="1"/>
  <c r="M289" i="8"/>
  <c r="N289" i="8" s="1"/>
  <c r="M297" i="8"/>
  <c r="N297" i="8" s="1"/>
  <c r="M305" i="8"/>
  <c r="N305" i="8" s="1"/>
  <c r="M313" i="8"/>
  <c r="N313" i="8" s="1"/>
  <c r="M321" i="8"/>
  <c r="N321" i="8" s="1"/>
  <c r="M329" i="8"/>
  <c r="N329" i="8" s="1"/>
  <c r="M337" i="8"/>
  <c r="N337" i="8" s="1"/>
  <c r="M18" i="8"/>
  <c r="N18" i="8" s="1"/>
  <c r="M26" i="8"/>
  <c r="N26" i="8" s="1"/>
  <c r="M34" i="8"/>
  <c r="N34" i="8" s="1"/>
  <c r="M42" i="8"/>
  <c r="N42" i="8" s="1"/>
  <c r="M50" i="8"/>
  <c r="N50" i="8" s="1"/>
  <c r="M58" i="8"/>
  <c r="N58" i="8" s="1"/>
  <c r="M66" i="8"/>
  <c r="N66" i="8" s="1"/>
  <c r="M74" i="8"/>
  <c r="N74" i="8" s="1"/>
  <c r="M82" i="8"/>
  <c r="N82" i="8" s="1"/>
  <c r="M90" i="8"/>
  <c r="N90" i="8" s="1"/>
  <c r="M98" i="8"/>
  <c r="N98" i="8" s="1"/>
  <c r="M106" i="8"/>
  <c r="N106" i="8" s="1"/>
  <c r="M114" i="8"/>
  <c r="N114" i="8" s="1"/>
  <c r="M122" i="8"/>
  <c r="N122" i="8" s="1"/>
  <c r="M130" i="8"/>
  <c r="N130" i="8" s="1"/>
  <c r="M138" i="8"/>
  <c r="N138" i="8" s="1"/>
  <c r="M146" i="8"/>
  <c r="N146" i="8" s="1"/>
  <c r="M154" i="8"/>
  <c r="N154" i="8" s="1"/>
  <c r="M162" i="8"/>
  <c r="N162" i="8" s="1"/>
  <c r="M170" i="8"/>
  <c r="N170" i="8" s="1"/>
  <c r="M178" i="8"/>
  <c r="N178" i="8" s="1"/>
  <c r="M186" i="8"/>
  <c r="N186" i="8" s="1"/>
  <c r="M194" i="8"/>
  <c r="N194" i="8" s="1"/>
  <c r="M202" i="8"/>
  <c r="N202" i="8" s="1"/>
  <c r="M210" i="8"/>
  <c r="N210" i="8" s="1"/>
  <c r="M218" i="8"/>
  <c r="N218" i="8" s="1"/>
  <c r="M226" i="8"/>
  <c r="N226" i="8" s="1"/>
  <c r="M234" i="8"/>
  <c r="N234" i="8" s="1"/>
  <c r="M242" i="8"/>
  <c r="N242" i="8" s="1"/>
  <c r="M250" i="8"/>
  <c r="N250" i="8" s="1"/>
  <c r="M258" i="8"/>
  <c r="N258" i="8" s="1"/>
  <c r="M266" i="8"/>
  <c r="N266" i="8" s="1"/>
  <c r="M274" i="8"/>
  <c r="N274" i="8" s="1"/>
  <c r="M282" i="8"/>
  <c r="N282" i="8" s="1"/>
  <c r="M290" i="8"/>
  <c r="N290" i="8" s="1"/>
  <c r="M298" i="8"/>
  <c r="N298" i="8" s="1"/>
  <c r="M306" i="8"/>
  <c r="N306" i="8" s="1"/>
  <c r="M314" i="8"/>
  <c r="N314" i="8" s="1"/>
  <c r="M322" i="8"/>
  <c r="N322" i="8" s="1"/>
  <c r="M11" i="8"/>
  <c r="N11" i="8" s="1"/>
  <c r="M75" i="8"/>
  <c r="N75" i="8" s="1"/>
  <c r="M139" i="8"/>
  <c r="N139" i="8" s="1"/>
  <c r="M203" i="8"/>
  <c r="N203" i="8" s="1"/>
  <c r="M267" i="8"/>
  <c r="N267" i="8" s="1"/>
  <c r="M315" i="8"/>
  <c r="N315" i="8" s="1"/>
  <c r="M333" i="8"/>
  <c r="N333" i="8" s="1"/>
  <c r="M342" i="8"/>
  <c r="N342" i="8" s="1"/>
  <c r="M19" i="8"/>
  <c r="N19" i="8" s="1"/>
  <c r="M83" i="8"/>
  <c r="N83" i="8" s="1"/>
  <c r="M147" i="8"/>
  <c r="N147" i="8" s="1"/>
  <c r="M211" i="8"/>
  <c r="N211" i="8" s="1"/>
  <c r="M275" i="8"/>
  <c r="N275" i="8" s="1"/>
  <c r="M320" i="8"/>
  <c r="N320" i="8" s="1"/>
  <c r="M334" i="8"/>
  <c r="N334" i="8" s="1"/>
  <c r="M343" i="8"/>
  <c r="N343" i="8" s="1"/>
  <c r="M27" i="8"/>
  <c r="N27" i="8" s="1"/>
  <c r="M91" i="8"/>
  <c r="N91" i="8" s="1"/>
  <c r="M155" i="8"/>
  <c r="N155" i="8" s="1"/>
  <c r="M219" i="8"/>
  <c r="N219" i="8" s="1"/>
  <c r="M283" i="8"/>
  <c r="N283" i="8" s="1"/>
  <c r="M323" i="8"/>
  <c r="N323" i="8" s="1"/>
  <c r="M335" i="8"/>
  <c r="N335" i="8" s="1"/>
  <c r="M344" i="8"/>
  <c r="N344" i="8" s="1"/>
  <c r="M35" i="8"/>
  <c r="N35" i="8" s="1"/>
  <c r="M99" i="8"/>
  <c r="N99" i="8" s="1"/>
  <c r="M163" i="8"/>
  <c r="N163" i="8" s="1"/>
  <c r="M227" i="8"/>
  <c r="N227" i="8" s="1"/>
  <c r="M291" i="8"/>
  <c r="N291" i="8" s="1"/>
  <c r="M327" i="8"/>
  <c r="N327" i="8" s="1"/>
  <c r="M336" i="8"/>
  <c r="N336" i="8" s="1"/>
  <c r="M345" i="8"/>
  <c r="N345" i="8" s="1"/>
  <c r="M43" i="8"/>
  <c r="N43" i="8" s="1"/>
  <c r="M107" i="8"/>
  <c r="N107" i="8" s="1"/>
  <c r="M171" i="8"/>
  <c r="N171" i="8" s="1"/>
  <c r="M235" i="8"/>
  <c r="N235" i="8" s="1"/>
  <c r="M299" i="8"/>
  <c r="N299" i="8" s="1"/>
  <c r="M328" i="8"/>
  <c r="N328" i="8" s="1"/>
  <c r="M338" i="8"/>
  <c r="N338" i="8" s="1"/>
  <c r="M346" i="8"/>
  <c r="N346" i="8" s="1"/>
  <c r="M59" i="8"/>
  <c r="N59" i="8" s="1"/>
  <c r="M123" i="8"/>
  <c r="N123" i="8" s="1"/>
  <c r="M187" i="8"/>
  <c r="N187" i="8" s="1"/>
  <c r="M251" i="8"/>
  <c r="N251" i="8" s="1"/>
  <c r="M307" i="8"/>
  <c r="N307" i="8" s="1"/>
  <c r="M331" i="8"/>
  <c r="N331" i="8" s="1"/>
  <c r="M340" i="8"/>
  <c r="N340" i="8" s="1"/>
  <c r="M67" i="8"/>
  <c r="N67" i="8" s="1"/>
  <c r="M312" i="8"/>
  <c r="N312" i="8" s="1"/>
  <c r="M115" i="8"/>
  <c r="N115" i="8" s="1"/>
  <c r="M330" i="8"/>
  <c r="N330" i="8" s="1"/>
  <c r="M131" i="8"/>
  <c r="N131" i="8" s="1"/>
  <c r="M332" i="8"/>
  <c r="N332" i="8" s="1"/>
  <c r="M179" i="8"/>
  <c r="N179" i="8" s="1"/>
  <c r="M339" i="8"/>
  <c r="N339" i="8" s="1"/>
  <c r="M304" i="8"/>
  <c r="N304" i="8" s="1"/>
  <c r="M195" i="8"/>
  <c r="N195" i="8" s="1"/>
  <c r="M341" i="8"/>
  <c r="N341" i="8" s="1"/>
  <c r="M51" i="8"/>
  <c r="N51" i="8" s="1"/>
  <c r="M243" i="8"/>
  <c r="N243" i="8" s="1"/>
  <c r="M259" i="8"/>
  <c r="N259" i="8" s="1"/>
  <c r="M353" i="8"/>
  <c r="N353" i="8" s="1"/>
  <c r="M361" i="8"/>
  <c r="N361" i="8" s="1"/>
  <c r="M354" i="8"/>
  <c r="M352" i="8"/>
  <c r="M355" i="8"/>
  <c r="N355" i="8" s="1"/>
  <c r="M356" i="8"/>
  <c r="N356" i="8" s="1"/>
  <c r="M357" i="8"/>
  <c r="N357" i="8" s="1"/>
  <c r="M358" i="8"/>
  <c r="N358" i="8" s="1"/>
  <c r="M359" i="8"/>
  <c r="N359" i="8" s="1"/>
  <c r="M360" i="8"/>
  <c r="N360" i="8" s="1"/>
  <c r="L14" i="8"/>
  <c r="L22" i="8"/>
  <c r="L30" i="8"/>
  <c r="L38" i="8"/>
  <c r="L46" i="8"/>
  <c r="L54" i="8"/>
  <c r="L62" i="8"/>
  <c r="L70" i="8"/>
  <c r="L78" i="8"/>
  <c r="L86" i="8"/>
  <c r="L94" i="8"/>
  <c r="L102" i="8"/>
  <c r="L110" i="8"/>
  <c r="L118" i="8"/>
  <c r="L126" i="8"/>
  <c r="L134" i="8"/>
  <c r="L142" i="8"/>
  <c r="L150" i="8"/>
  <c r="L158" i="8"/>
  <c r="L166" i="8"/>
  <c r="L174" i="8"/>
  <c r="L182" i="8"/>
  <c r="L190" i="8"/>
  <c r="L198" i="8"/>
  <c r="L206" i="8"/>
  <c r="L214" i="8"/>
  <c r="L222" i="8"/>
  <c r="L230" i="8"/>
  <c r="L238" i="8"/>
  <c r="L246" i="8"/>
  <c r="L254" i="8"/>
  <c r="L262" i="8"/>
  <c r="L270" i="8"/>
  <c r="L278" i="8"/>
  <c r="L286" i="8"/>
  <c r="L294" i="8"/>
  <c r="L302" i="8"/>
  <c r="L310" i="8"/>
  <c r="L318" i="8"/>
  <c r="L326" i="8"/>
  <c r="L334" i="8"/>
  <c r="L342" i="8"/>
  <c r="L15" i="8"/>
  <c r="L23" i="8"/>
  <c r="L31" i="8"/>
  <c r="L39" i="8"/>
  <c r="L47" i="8"/>
  <c r="L55" i="8"/>
  <c r="L63" i="8"/>
  <c r="L71" i="8"/>
  <c r="L79" i="8"/>
  <c r="L87" i="8"/>
  <c r="L95" i="8"/>
  <c r="L103" i="8"/>
  <c r="L111" i="8"/>
  <c r="L119" i="8"/>
  <c r="L127" i="8"/>
  <c r="L135" i="8"/>
  <c r="L143" i="8"/>
  <c r="L151" i="8"/>
  <c r="L159" i="8"/>
  <c r="L167" i="8"/>
  <c r="L175" i="8"/>
  <c r="L183" i="8"/>
  <c r="L191" i="8"/>
  <c r="L199" i="8"/>
  <c r="L207" i="8"/>
  <c r="L215" i="8"/>
  <c r="L223" i="8"/>
  <c r="L231" i="8"/>
  <c r="L239" i="8"/>
  <c r="L247" i="8"/>
  <c r="L255" i="8"/>
  <c r="L263" i="8"/>
  <c r="L271" i="8"/>
  <c r="L279" i="8"/>
  <c r="L287" i="8"/>
  <c r="L295" i="8"/>
  <c r="L303" i="8"/>
  <c r="L311" i="8"/>
  <c r="L319" i="8"/>
  <c r="L327" i="8"/>
  <c r="L335" i="8"/>
  <c r="L343" i="8"/>
  <c r="L16" i="8"/>
  <c r="L24" i="8"/>
  <c r="L32" i="8"/>
  <c r="L40" i="8"/>
  <c r="L48" i="8"/>
  <c r="L56" i="8"/>
  <c r="L64" i="8"/>
  <c r="L72" i="8"/>
  <c r="L80" i="8"/>
  <c r="L88" i="8"/>
  <c r="L96" i="8"/>
  <c r="L104" i="8"/>
  <c r="L112" i="8"/>
  <c r="L120" i="8"/>
  <c r="L128" i="8"/>
  <c r="L136" i="8"/>
  <c r="L144" i="8"/>
  <c r="L152" i="8"/>
  <c r="L160" i="8"/>
  <c r="L168" i="8"/>
  <c r="L176" i="8"/>
  <c r="L184" i="8"/>
  <c r="L192" i="8"/>
  <c r="L200" i="8"/>
  <c r="L208" i="8"/>
  <c r="L216" i="8"/>
  <c r="L224" i="8"/>
  <c r="L232" i="8"/>
  <c r="L240" i="8"/>
  <c r="L248" i="8"/>
  <c r="L256" i="8"/>
  <c r="L264" i="8"/>
  <c r="L272" i="8"/>
  <c r="L280" i="8"/>
  <c r="L288" i="8"/>
  <c r="L296" i="8"/>
  <c r="L304" i="8"/>
  <c r="L312" i="8"/>
  <c r="L320" i="8"/>
  <c r="L328" i="8"/>
  <c r="L336" i="8"/>
  <c r="L344" i="8"/>
  <c r="L17" i="8"/>
  <c r="L25" i="8"/>
  <c r="L33" i="8"/>
  <c r="L41" i="8"/>
  <c r="L49" i="8"/>
  <c r="L57" i="8"/>
  <c r="L65" i="8"/>
  <c r="L73" i="8"/>
  <c r="L81" i="8"/>
  <c r="L89" i="8"/>
  <c r="L97" i="8"/>
  <c r="L105" i="8"/>
  <c r="L113" i="8"/>
  <c r="L121" i="8"/>
  <c r="L129" i="8"/>
  <c r="L137" i="8"/>
  <c r="L145" i="8"/>
  <c r="L153" i="8"/>
  <c r="L161" i="8"/>
  <c r="L169" i="8"/>
  <c r="L177" i="8"/>
  <c r="L185" i="8"/>
  <c r="L193" i="8"/>
  <c r="L201" i="8"/>
  <c r="L209" i="8"/>
  <c r="L217" i="8"/>
  <c r="L225" i="8"/>
  <c r="L233" i="8"/>
  <c r="L241" i="8"/>
  <c r="L249" i="8"/>
  <c r="L257" i="8"/>
  <c r="L265" i="8"/>
  <c r="L273" i="8"/>
  <c r="L281" i="8"/>
  <c r="L289" i="8"/>
  <c r="L297" i="8"/>
  <c r="L305" i="8"/>
  <c r="L313" i="8"/>
  <c r="L321" i="8"/>
  <c r="L329" i="8"/>
  <c r="L337" i="8"/>
  <c r="L345" i="8"/>
  <c r="L18" i="8"/>
  <c r="L26" i="8"/>
  <c r="L34" i="8"/>
  <c r="L42" i="8"/>
  <c r="L50" i="8"/>
  <c r="L58" i="8"/>
  <c r="L66" i="8"/>
  <c r="L74" i="8"/>
  <c r="L82" i="8"/>
  <c r="L90" i="8"/>
  <c r="L98" i="8"/>
  <c r="L106" i="8"/>
  <c r="L114" i="8"/>
  <c r="L122" i="8"/>
  <c r="L130" i="8"/>
  <c r="L138" i="8"/>
  <c r="L146" i="8"/>
  <c r="L154" i="8"/>
  <c r="L162" i="8"/>
  <c r="L170" i="8"/>
  <c r="L178" i="8"/>
  <c r="L186" i="8"/>
  <c r="L194" i="8"/>
  <c r="L202" i="8"/>
  <c r="L210" i="8"/>
  <c r="L218" i="8"/>
  <c r="L226" i="8"/>
  <c r="L234" i="8"/>
  <c r="L242" i="8"/>
  <c r="L250" i="8"/>
  <c r="L258" i="8"/>
  <c r="L266" i="8"/>
  <c r="L274" i="8"/>
  <c r="L282" i="8"/>
  <c r="L290" i="8"/>
  <c r="L298" i="8"/>
  <c r="L306" i="8"/>
  <c r="L314" i="8"/>
  <c r="L322" i="8"/>
  <c r="L330" i="8"/>
  <c r="L338" i="8"/>
  <c r="L346" i="8"/>
  <c r="L12" i="8"/>
  <c r="L20" i="8"/>
  <c r="L28" i="8"/>
  <c r="L36" i="8"/>
  <c r="L44" i="8"/>
  <c r="L52" i="8"/>
  <c r="L60" i="8"/>
  <c r="L68" i="8"/>
  <c r="L76" i="8"/>
  <c r="L84" i="8"/>
  <c r="L92" i="8"/>
  <c r="L100" i="8"/>
  <c r="L108" i="8"/>
  <c r="L116" i="8"/>
  <c r="L124" i="8"/>
  <c r="L132" i="8"/>
  <c r="L140" i="8"/>
  <c r="L148" i="8"/>
  <c r="L156" i="8"/>
  <c r="L164" i="8"/>
  <c r="L172" i="8"/>
  <c r="L180" i="8"/>
  <c r="L188" i="8"/>
  <c r="L196" i="8"/>
  <c r="L204" i="8"/>
  <c r="L212" i="8"/>
  <c r="L220" i="8"/>
  <c r="L228" i="8"/>
  <c r="L236" i="8"/>
  <c r="L244" i="8"/>
  <c r="L252" i="8"/>
  <c r="L260" i="8"/>
  <c r="L21" i="8"/>
  <c r="L53" i="8"/>
  <c r="L85" i="8"/>
  <c r="L117" i="8"/>
  <c r="L149" i="8"/>
  <c r="L181" i="8"/>
  <c r="L213" i="8"/>
  <c r="L245" i="8"/>
  <c r="L275" i="8"/>
  <c r="L293" i="8"/>
  <c r="L316" i="8"/>
  <c r="L339" i="8"/>
  <c r="L83" i="8"/>
  <c r="L27" i="8"/>
  <c r="L59" i="8"/>
  <c r="L91" i="8"/>
  <c r="L123" i="8"/>
  <c r="L155" i="8"/>
  <c r="L187" i="8"/>
  <c r="L219" i="8"/>
  <c r="L251" i="8"/>
  <c r="L276" i="8"/>
  <c r="L299" i="8"/>
  <c r="L317" i="8"/>
  <c r="L340" i="8"/>
  <c r="L147" i="8"/>
  <c r="L29" i="8"/>
  <c r="L61" i="8"/>
  <c r="L93" i="8"/>
  <c r="L125" i="8"/>
  <c r="L157" i="8"/>
  <c r="L189" i="8"/>
  <c r="L221" i="8"/>
  <c r="L253" i="8"/>
  <c r="L277" i="8"/>
  <c r="L300" i="8"/>
  <c r="L323" i="8"/>
  <c r="L341" i="8"/>
  <c r="L51" i="8"/>
  <c r="L35" i="8"/>
  <c r="L67" i="8"/>
  <c r="L99" i="8"/>
  <c r="L131" i="8"/>
  <c r="L163" i="8"/>
  <c r="L195" i="8"/>
  <c r="L227" i="8"/>
  <c r="L259" i="8"/>
  <c r="L283" i="8"/>
  <c r="L301" i="8"/>
  <c r="L324" i="8"/>
  <c r="L19" i="8"/>
  <c r="L115" i="8"/>
  <c r="L179" i="8"/>
  <c r="L211" i="8"/>
  <c r="L243" i="8"/>
  <c r="L269" i="8"/>
  <c r="L292" i="8"/>
  <c r="L315" i="8"/>
  <c r="L333" i="8"/>
  <c r="L37" i="8"/>
  <c r="L69" i="8"/>
  <c r="L101" i="8"/>
  <c r="L133" i="8"/>
  <c r="L165" i="8"/>
  <c r="L197" i="8"/>
  <c r="L229" i="8"/>
  <c r="L261" i="8"/>
  <c r="L284" i="8"/>
  <c r="L307" i="8"/>
  <c r="L325" i="8"/>
  <c r="L11" i="8"/>
  <c r="L43" i="8"/>
  <c r="L75" i="8"/>
  <c r="L107" i="8"/>
  <c r="L139" i="8"/>
  <c r="L171" i="8"/>
  <c r="L203" i="8"/>
  <c r="L235" i="8"/>
  <c r="L267" i="8"/>
  <c r="L285" i="8"/>
  <c r="L308" i="8"/>
  <c r="L331" i="8"/>
  <c r="L13" i="8"/>
  <c r="L45" i="8"/>
  <c r="L77" i="8"/>
  <c r="L109" i="8"/>
  <c r="L141" i="8"/>
  <c r="L173" i="8"/>
  <c r="L205" i="8"/>
  <c r="L237" i="8"/>
  <c r="L268" i="8"/>
  <c r="L291" i="8"/>
  <c r="L309" i="8"/>
  <c r="L332" i="8"/>
  <c r="N354" i="8"/>
  <c r="N352" i="8"/>
  <c r="K347" i="8"/>
  <c r="E14" i="12" s="1"/>
  <c r="E13" i="11" s="1"/>
  <c r="G13" i="11" s="1"/>
  <c r="J347" i="8"/>
  <c r="E13" i="12" s="1"/>
  <c r="E12" i="11" s="1"/>
  <c r="G12" i="11" s="1"/>
  <c r="L10" i="8"/>
  <c r="M10" i="8"/>
  <c r="M401" i="8" l="1"/>
  <c r="L401" i="8"/>
  <c r="M402" i="8" s="1"/>
  <c r="N401" i="8"/>
  <c r="E19" i="11"/>
  <c r="G19" i="11" s="1"/>
  <c r="E20" i="11"/>
  <c r="G20" i="11" s="1"/>
  <c r="L411" i="8"/>
  <c r="M411" i="8"/>
  <c r="N406" i="8"/>
  <c r="N411" i="8" s="1"/>
  <c r="M347" i="8"/>
  <c r="N10" i="8"/>
  <c r="N347" i="8" s="1"/>
  <c r="E16" i="12" s="1"/>
  <c r="E15" i="11" s="1"/>
  <c r="G15" i="11" s="1"/>
  <c r="L347" i="8"/>
  <c r="M348" i="8" s="1"/>
  <c r="G31" i="11" l="1"/>
  <c r="M412" i="8"/>
  <c r="E17" i="12"/>
  <c r="E16" i="11" s="1"/>
  <c r="G16" i="11" s="1"/>
  <c r="M413" i="8"/>
  <c r="M403" i="8"/>
  <c r="M349" i="8"/>
  <c r="E15" i="12" l="1"/>
  <c r="E14" i="11" s="1"/>
  <c r="G14" i="11" s="1"/>
  <c r="G17" i="11" s="1"/>
  <c r="G49" i="11" s="1"/>
  <c r="G50" i="11" s="1"/>
  <c r="G51" i="11" s="1"/>
</calcChain>
</file>

<file path=xl/sharedStrings.xml><?xml version="1.0" encoding="utf-8"?>
<sst xmlns="http://schemas.openxmlformats.org/spreadsheetml/2006/main" count="545" uniqueCount="248">
  <si>
    <t>No.</t>
  </si>
  <si>
    <t>CONCEPTO</t>
  </si>
  <si>
    <t>UNID</t>
  </si>
  <si>
    <t>CANT</t>
  </si>
  <si>
    <t>P.U.</t>
  </si>
  <si>
    <t>IMPORTE</t>
  </si>
  <si>
    <t>PZA</t>
  </si>
  <si>
    <t>IVA</t>
  </si>
  <si>
    <t>TOTAL</t>
  </si>
  <si>
    <t xml:space="preserve"> </t>
  </si>
  <si>
    <t>TERRACERÍAS</t>
  </si>
  <si>
    <t xml:space="preserve">OBRA: </t>
  </si>
  <si>
    <t>TUBERÍA Y POZOS DE VISITA</t>
  </si>
  <si>
    <t>LETRERO DE OBRA</t>
  </si>
  <si>
    <t>CONSTRUCCION DE REGISTRO SANITARIO DE 40x60 CMS. Y HASTA 1.20 MTS DE PROFUNDIDAD MEDIDA INTERIOR. A BASE DE BLOCK HUECO DE 15x20x40 CMS. JUNTEADO Y APLANADO CON MORTERO DE CEMENTO-ARENA EN PROPORCION 1:3, ACABADO PULIDO INTERIOR. CON MEDIA CAÑA DE CONCRETO, TAPA DE CONCRETO F'c=150 kg/cm2. T.M.A. 19 MM (3/4") REV. NORMAL. ARMADO CON VARILLA CORRUGADA DEL No.3 @ 10 CMS. AMBOS SENTIDOS SOLDADAS,  MARCO A BASE DE ANGULO DE FIERRO DE 2" x 2" x 1/4" Y CONTRAMARCO CON ANGULO DE FIERRO DE 2 1/4" x 2 1/4" x 1/4" DE ESPESOR. INCLUYE: DEMOLICIONES DE REGISTRO EXISTENTE DE SER NECESARIO, CARGA Y RETIRO DE MATERIAL NO UTILIZABLE FUERA DE LA OBRA, HASTA EL LUGAR INDICADO POR SUPERVISION, EXCAVACION Y RELLENO COMPACTADO AL 85%  EN CAPAS DE 20 CMS., MATERIALES, MANO DE OBRA Y HERRAMIENTA.</t>
  </si>
  <si>
    <t>M3</t>
  </si>
  <si>
    <t>RELLENO ACOSTILLADO COMPACTADO AL 90 % PROCTOR, CON MATERIAL PRODUCTO DE EXCAVACIÓN HASTA 30 CM ARRIBA DE LOMO DE TUBO, LIBRE DE BOLEO MAYOR DE 3" CON EQUIPO MECÁNICO; INCLUYE INCORPORACIÓN DE HUMEDAD Y SELECCIÓN DE MATERIAL, HERRAMIENTA,  MANO DE OBRA Y EQUIPO.</t>
  </si>
  <si>
    <t>TRAZO Y NIVELACIÓN TOPOGRAFICA PARA RED DE ALCANTARILLADO, ESTABLECIENDO EJES Y NIVELES DE REFERENCIA; INCLUYE: MATERIALES, MANO DE OBRA Y EQUIPO.</t>
  </si>
  <si>
    <t>PZA.</t>
  </si>
  <si>
    <t>INTERCONEXION  A POZOS DE VISITA Y/O TUBERIA EXISTENTE INCLUYE: MATERIALES, MANO DE OBRA, HERRAMIENTA Y TODO LO NECESARIO PARA SU CORRECTA EJECUCION.</t>
  </si>
  <si>
    <t>M</t>
  </si>
  <si>
    <t>RELLENO A VOLTEO EN ZANJAS CON EQUIPO CON MATERIAL PRODUCTO DE EXCAVACION. INCLUYE: HERRAMIENTA, MANO DE OBRA, MAQUINARIA Y TODO LO NECESARIO PARA SU CORRECTA EJECUCION.</t>
  </si>
  <si>
    <t>SAN JOSÉ DEL CABO</t>
  </si>
  <si>
    <t>1005. 01</t>
  </si>
  <si>
    <t>110002, 101902, 1010025</t>
  </si>
  <si>
    <t>1130.01, 1130.02</t>
  </si>
  <si>
    <t>1131.01, 1131.02, 1131.03, 1131.04, 1131.05 Y 1131.06</t>
  </si>
  <si>
    <t xml:space="preserve">1135.01
</t>
  </si>
  <si>
    <t>TRAMO</t>
  </si>
  <si>
    <t>P1</t>
  </si>
  <si>
    <t>P3</t>
  </si>
  <si>
    <t>P4</t>
  </si>
  <si>
    <t>P5</t>
  </si>
  <si>
    <t>P6</t>
  </si>
  <si>
    <t>P7</t>
  </si>
  <si>
    <t>P85</t>
  </si>
  <si>
    <t>P86</t>
  </si>
  <si>
    <t>P87</t>
  </si>
  <si>
    <t>P88</t>
  </si>
  <si>
    <t>P89</t>
  </si>
  <si>
    <t>P2</t>
  </si>
  <si>
    <t>P8</t>
  </si>
  <si>
    <t>P9</t>
  </si>
  <si>
    <t>P10</t>
  </si>
  <si>
    <t>P58</t>
  </si>
  <si>
    <t>P11</t>
  </si>
  <si>
    <t>P12</t>
  </si>
  <si>
    <t>P13</t>
  </si>
  <si>
    <t>P14</t>
  </si>
  <si>
    <t>P15</t>
  </si>
  <si>
    <t>P57</t>
  </si>
  <si>
    <t>P16</t>
  </si>
  <si>
    <t>P19</t>
  </si>
  <si>
    <t>P22</t>
  </si>
  <si>
    <t>P23</t>
  </si>
  <si>
    <t>P17</t>
  </si>
  <si>
    <t>P18</t>
  </si>
  <si>
    <t>P20</t>
  </si>
  <si>
    <t>P21</t>
  </si>
  <si>
    <t>P24</t>
  </si>
  <si>
    <t>P25</t>
  </si>
  <si>
    <t>P30</t>
  </si>
  <si>
    <t>P55</t>
  </si>
  <si>
    <t>P32</t>
  </si>
  <si>
    <t>P27</t>
  </si>
  <si>
    <t>P26</t>
  </si>
  <si>
    <t>P28</t>
  </si>
  <si>
    <t>P29</t>
  </si>
  <si>
    <t>P72</t>
  </si>
  <si>
    <t>P31</t>
  </si>
  <si>
    <t>P33</t>
  </si>
  <si>
    <t>P54</t>
  </si>
  <si>
    <t>P71</t>
  </si>
  <si>
    <t>P53</t>
  </si>
  <si>
    <t>P70</t>
  </si>
  <si>
    <t>P36</t>
  </si>
  <si>
    <t>P37</t>
  </si>
  <si>
    <t>P38</t>
  </si>
  <si>
    <t>P52</t>
  </si>
  <si>
    <t>P39</t>
  </si>
  <si>
    <t>P40</t>
  </si>
  <si>
    <t>P41</t>
  </si>
  <si>
    <t>P42</t>
  </si>
  <si>
    <t>P51</t>
  </si>
  <si>
    <t>P43</t>
  </si>
  <si>
    <t>P45</t>
  </si>
  <si>
    <t>P44</t>
  </si>
  <si>
    <t>P66</t>
  </si>
  <si>
    <t>P46</t>
  </si>
  <si>
    <t>P47</t>
  </si>
  <si>
    <t>P48</t>
  </si>
  <si>
    <t>P49</t>
  </si>
  <si>
    <t>P50</t>
  </si>
  <si>
    <t>P56</t>
  </si>
  <si>
    <t>P90</t>
  </si>
  <si>
    <t>P59</t>
  </si>
  <si>
    <t>P60</t>
  </si>
  <si>
    <t>P61</t>
  </si>
  <si>
    <t>P62</t>
  </si>
  <si>
    <t>P63</t>
  </si>
  <si>
    <t>P64</t>
  </si>
  <si>
    <t>P65</t>
  </si>
  <si>
    <t>P67</t>
  </si>
  <si>
    <t>P68</t>
  </si>
  <si>
    <t>P69</t>
  </si>
  <si>
    <t>P73</t>
  </si>
  <si>
    <t>P74</t>
  </si>
  <si>
    <t>P75</t>
  </si>
  <si>
    <t>P76</t>
  </si>
  <si>
    <t>P77</t>
  </si>
  <si>
    <t>P78</t>
  </si>
  <si>
    <t>P79</t>
  </si>
  <si>
    <t>P80</t>
  </si>
  <si>
    <t>P81</t>
  </si>
  <si>
    <t>P82</t>
  </si>
  <si>
    <t>P83</t>
  </si>
  <si>
    <t>P84</t>
  </si>
  <si>
    <t>P91</t>
  </si>
  <si>
    <t>PIEZAS</t>
  </si>
  <si>
    <t>CANTIDAD</t>
  </si>
  <si>
    <t>TRAZO Y NIVELACION</t>
  </si>
  <si>
    <t>EXCAVACION EN MAT. II</t>
  </si>
  <si>
    <t>PLANTILLA APISONADA</t>
  </si>
  <si>
    <t>RELLENO ACOSTILLADO</t>
  </si>
  <si>
    <t>RELLENO A VOLTEO</t>
  </si>
  <si>
    <t xml:space="preserve">EXTENDIDO Y BANDEO </t>
  </si>
  <si>
    <t>POZO</t>
  </si>
  <si>
    <t>PROFUNDIDAD</t>
  </si>
  <si>
    <t>POZO A CONSTRUIR</t>
  </si>
  <si>
    <t xml:space="preserve">EXISTENTE </t>
  </si>
  <si>
    <t>EXCAVACIÓN CON EQUIPO PARA ZANJAS EN CUALQUIER MATERIAL EXCEPTO ROCA, EN SECO,EN ZONA B DE 0 HASTA  2.00 M DE PROFUNDIDAD, RETIRO DEL MATERIAL HASTA 4 M DE DISTANCIA HORIZONTAL, EL PRECIO UNITARIO INCLUYE: OBRAS DE PROTECCION DE TALUDES DE ZANJA, TRASPALEO, SEÑALAMIENTO PREVENTIVO, LA MANO DE OBRA PARA EL APOYO EN LAS OPERACIONES MECÁNICAS, AFINE DE TALUDES Y FONDO DE ZANJA, LIMPIEZA, MAQUINARIA, HERRAMIENTA Y EQUIPO NECESARIOS PARA LA CORRECTA EJECUCIÓN DE LOS TRABAJOS. PUOT</t>
  </si>
  <si>
    <t>PLANTILLA COMPACTADA CON EQUIPO MECANICO, EN CAPAS DE 10 CM DE ESPESOR EN ZANJAS, CON MATERIAL SELECCIONADO PRODUCTO DE EXCAVACION, LIBRE DE BOLEO MAYOR DE 3"; INCLUYE: CRIBADO DEL MATERIAL, ACARREOS DENTRO DE LA OBRA, INCORPORACION DE HUMEDAD, COMPACTACION DEL 85% PROCTOR, MANO DE OBRA, HERRAMIENTA Y TODO LO NECESARIO PARA SU CORRECTA EJECUCION.</t>
  </si>
  <si>
    <t>EXTENDIDO Y BANDEO DE MATERIAL ,SOBRANTE DE LA EXCAVACIÓN, CON MAQUINARIA; INCLUYE: MATERIALES, MANO DE OBRA,HERRAMIENTA, EQUIPO Y TODO LO NECESARIO PARA SU CORRECTA EJECUCION</t>
  </si>
  <si>
    <t>CONSTRUCCIÓN DE RED DE DRENAJE, EN COL. AMPLIACIÓN VISTA HERMOSA, EN SAN JOSÉ DEL CABO, MPIO. DE LOS CABOS, B.C.S.</t>
  </si>
  <si>
    <t>TUBERÍA SANITARIA DE 8"</t>
  </si>
  <si>
    <t>TUBERÍA SANITARIA DE 12"</t>
  </si>
  <si>
    <t>TUBERÍA SANITARIA DE 14"</t>
  </si>
  <si>
    <t>P317</t>
  </si>
  <si>
    <t xml:space="preserve"> LOCALIDAD: </t>
  </si>
  <si>
    <t xml:space="preserve">   UBICACIÓN :</t>
  </si>
  <si>
    <t>EXCAVACIONES</t>
  </si>
  <si>
    <t>LONGITUD</t>
  </si>
  <si>
    <t xml:space="preserve">DIÀM. DE                      TUBERÍA </t>
  </si>
  <si>
    <t>ANCHO</t>
  </si>
  <si>
    <t>PROFUNDIDAD INICIAL</t>
  </si>
  <si>
    <t>PROFUNDIDAD FINAL</t>
  </si>
  <si>
    <t>EXCAVACIÓN</t>
  </si>
  <si>
    <t>PLANTILLA H=0.10</t>
  </si>
  <si>
    <t>VOLUMEN DEL TUBO</t>
  </si>
  <si>
    <t>COMPACTACIÓN 30 CM ARRIBA DEL LOMO DEL TUBO</t>
  </si>
  <si>
    <t>RELLENO COMPACTADO</t>
  </si>
  <si>
    <t>MTS</t>
  </si>
  <si>
    <t>PULG</t>
  </si>
  <si>
    <t>MENOS EL VOLUMEN DEL TUBO</t>
  </si>
  <si>
    <t>A</t>
  </si>
  <si>
    <t>B</t>
  </si>
  <si>
    <t>TRAZO Y NIVELACIÓN</t>
  </si>
  <si>
    <t>EXCAVACIÓN TIPO II</t>
  </si>
  <si>
    <t>POZOS DE 1.75 M</t>
  </si>
  <si>
    <t>POZOS DE 3.00 M</t>
  </si>
  <si>
    <t>EXTE</t>
  </si>
  <si>
    <t>CANTIDADES DE OBRA</t>
  </si>
  <si>
    <t>POZOS DE VISITA</t>
  </si>
  <si>
    <t>POZOS DE 1.25 M</t>
  </si>
  <si>
    <t>POZOS DE 1.50 M</t>
  </si>
  <si>
    <t>POZOS DE 2.00 M</t>
  </si>
  <si>
    <t>MUNICIPIO DE LOS CABOS, B.C.S</t>
  </si>
  <si>
    <t>RED DE DRENAJE SANITARIO</t>
  </si>
  <si>
    <t>A.I</t>
  </si>
  <si>
    <t>A.I.1</t>
  </si>
  <si>
    <t>SUMINISTRO E INSTALACIÓN DE LETRERO ALUSIVO A LA OBRA FABRICADO EN LONA PLÁSTICA DE 4.88 X 2.44 M  MONTADO EN UN MARCO CON SOPORTE DE PERFIL CUADRADO DE 1 1/2" X 1 1/2" Y LIBRE DE PISO A LETRERO DE 1.50 M DE ALTURA.</t>
  </si>
  <si>
    <t>A.II</t>
  </si>
  <si>
    <t>A.II.1</t>
  </si>
  <si>
    <t>A.II.2</t>
  </si>
  <si>
    <t>A.II.3</t>
  </si>
  <si>
    <t>A.II.4</t>
  </si>
  <si>
    <t>A.II.5</t>
  </si>
  <si>
    <t>A.II.6</t>
  </si>
  <si>
    <t>A.III</t>
  </si>
  <si>
    <t>A.III.1</t>
  </si>
  <si>
    <t>SUMINISTRO DE TUBERÍA DE PVC SANITARIO DE 203 MM (8") DE DIÁMETRO, RD-35; INCLUYE: MATERIALES, ALMACENAJE.</t>
  </si>
  <si>
    <t>A.III.2</t>
  </si>
  <si>
    <t>COLOCACIÓN DE TUBERÍA DE PVC SANITARIO DE 203 MM (8") DE DIÁMETRO, RD-35; INCLUYE: PRUEBA DE HERMETICIDAD, DE ESCURRIMIENTO, HERRAMIENTA, MANO DE OBRA Y EQUIPO.</t>
  </si>
  <si>
    <t>A.III.3</t>
  </si>
  <si>
    <t>SUMINISTRO DE TUBERÍA DE PVC SANITARIO DE 300 MM (12") DE DIÁMETRO, RD-35; INCLUYE: MATERIALES, ALMACENAJE.</t>
  </si>
  <si>
    <t>A.III.4</t>
  </si>
  <si>
    <t>COLOCACIÓN DE TUBERÍA DE PVC SANITARIO DE 300 MM (12") DE DIÁMETRO, RD-35; INCLUYE: PRUEBA DE HERMETICIDAD, DE ESCURRIMIENTO, HERRAMIENTA, MANO DE OBRA Y EQUIPO.</t>
  </si>
  <si>
    <t>A.III.5</t>
  </si>
  <si>
    <t>A.III.6</t>
  </si>
  <si>
    <t>A.III.7</t>
  </si>
  <si>
    <t>CONSTRUCCION DE POZO DE VISITA TIPO COMUN HASTA 1.25 MT. DE PROFUNDIDAD INTERIOR, A BASE DE LOSA DE CIMENTACION DE CONCRETO F´c=200 Kg/cm2. REV. NORMAL. T.M.A. 3/4" DE 20 CM DE ESPESOR, ARMADA CON VARILLA CORRUGADA DEL No. 4 (1/2") @ 15 CM EN AMBOS SENTIDOS, MEDIA CAÑA PULIDA DE LA 1/2 DEL DIAMETRO, Y CHAFLANES DE CONCRETO HASTA LA PARTE SUPERIOR DEL TUBO, MURO DE TABIQUE TIPO CUÑA DE 12 CM DE PERALTE. JUNTEADO Y APLANADO CON MORTERO DE CEMENTO-ARENA 1:4, APLANADO INTERIOR PULIDO, ANILLO PROTECTOR DE CONCRETO ARMADO  DE 20 CM DE ESPESOR PARA RECIBIR EL BROCAL, SUMINISTRO Y COLOCACION DE ESCALERA MARINA A BASE DE VARILLA CORRUGADA DEL No.8 (1"). HUELLA DE 50 CM. CON UNA SEPARACION @ 40 CM (CON PRIMER ANTICORROSIVO). MATERIALES, MANO DE OBRA Y HERRAMIENTA. INCLUYE: EXCAVACION, RELLENO COMPACTADO AL 95% EN CAPAS DE 20 CM ( INCLUYE BROCAL DE Fo.Fo.)</t>
  </si>
  <si>
    <t>A.III.8</t>
  </si>
  <si>
    <t>CONSTRUCCION DE POZO DE VISITA TIPO COMÚN DE HASTA 1.50 M DE PROFUNDIDAD, CON LOSA DE CIMENTACIÓN DE CONCRETO F´c=200 Kg/cm2. REV. NORMAL. T.M.A. 3/4" DE 20 CM DE ESPESOR. ARMADA CON VARILLA CORRUGADA DEL No. 4 (1/2") @ 15 CM EN AMBOS SENTIDOS, MEDIA CAÑA PULIDA DE LA 1/2 DEL DIÁMETRO Y CHAFLANES DE CONCRETO HASTA LA PARTE SUPERIOR DEL TUBO, MURO DE TABIQUE TIPO CUÑA DE 12 CM DE PERALTE. JUNTEADO Y APLANADO CON MORTERO DE CEMENTO-ARENA 1:3, APLANADO INTERIOR PULIDO. SUMINISTRO Y COLOCACIÓN DE ESCALERA MARINA A BASE DE VARILLA CORRUGADA DEL No.8 (1"). HUELLA DE 50 CM. CON UNA SEPARACIÓN @ 40 CM (CON PRIMER ANTICORROSIVO). INCLUYE: MATERIALES, MANO DE OBRA, HERRAMIENTA, EXCAVACIONES, RELLENO COMPACTADO CON MATERIAL PRODUCTO DE EXCAVACIÓN AL 90% EN CAPAS DE 20 CM ( NO INCLUYE BROCAL DE Fo.Fo.)</t>
  </si>
  <si>
    <t>A.III.9</t>
  </si>
  <si>
    <t>CONSTRUCCION DE POZO DE VISITA TIPO COMÚN DE HASTA 1.75 M DE PROFUNDIDAD, CON LOSA DE CIMENTACIÓN DE CONCRETO F´c=200 Kg/cm2. REV. NORMAL. T.M.A. 3/4" DE 20 CM DE ESPESOR. ARMADA CON VARILLA CORRUGADA DEL No. 4 (1/2") @ 15 CM EN AMBOS SENTIDOS, MEDIA CAÑA PULIDA DE LA 1/2 DEL DIÁMETRO Y CHAFLANES DE CONCRETO HASTA LA PARTE SUPERIOR DEL TUBO, MURO DE TABIQUE TIPO CUÑA DE 12 CM DE PERALTE. JUNTEADO Y APLANADO CON MORTERO DE CEMENTO-ARENA 1:3, APLANADO INTERIOR PULIDO. SUMINISTRO Y COLOCACIÓN DE ESCALERA MARINA A BASE DE VARILLA CORRUGADA DEL No.8 (1"). HUELLA DE 50 CM. CON UNA SEPARACIÓN @ 40 CM (CON PRIMER ANTICORROSIVO). INCLUYE: MATERIALES, MANO DE OBRA, HERRAMIENTA, EXCAVACIONES, RELLENO COMPACTADO CON MATERIAL PRODUCTO DE EXCAVACIÓN AL 90% EN CAPAS DE 20 CM ( NO INCLUYE BROCAL DE Fo.Fo.)</t>
  </si>
  <si>
    <t>A.III.10</t>
  </si>
  <si>
    <t>A.IV</t>
  </si>
  <si>
    <t>DESCARGAS DOMICILIARIAS y REGISTROS SANITARIOS</t>
  </si>
  <si>
    <t>A.IV.1</t>
  </si>
  <si>
    <t>TRAZO PARA DESCARGA DOMICILIARIA , ESTABLECIENDO EJES Y NIVELES DE REFERENCIA; INCLUYE: MATERIALES, MANO DE OBRA Y EQUIPO.</t>
  </si>
  <si>
    <t>A.IV.2</t>
  </si>
  <si>
    <t>EXCAVACIÓN CON EQUIPO PARA ZANJAS EN CUALQUIER MATERIAL EXCEPTO ROCA, EN SECO,EN ZONA B DE 0 HASTA  1.10 M DE PROFUNDIDAD, RETIRO DEL MATERIAL HASTA 4 M DE DISTANCIA HORIZONTAL, EL PRECIO UNITARIO INCLUYE: OBRAS DE PROTECCION DE TALUDES DE ZANJA, TRASPALEO, SEÑALAMIENTO PREVENTIVO, LA MANO DE OBRA PARA EL APOYO EN LAS OPERACIONES MECÁNICAS, AFINE DE TALUDES Y FONDO DE ZANJA, LIMPIEZA, MAQUINARIA, HERRAMIENTA Y EQUIPO NECESARIOS PARA LA CORRECTA EJECUCIÓN DE LOS TRABAJOS. PUOT</t>
  </si>
  <si>
    <t>A.IV.3</t>
  </si>
  <si>
    <t>A.IV.4</t>
  </si>
  <si>
    <t>A.IV.5</t>
  </si>
  <si>
    <t>A.IV.6</t>
  </si>
  <si>
    <t>SUMINISTRO DE TUBERÍA DE PVC SANITARIO CON COPLE INTEGRAL (RD-35) DE 150 MM (6") DE DIÁMETRO; INCLUYE: MATERIALES, ALMACENAJE.</t>
  </si>
  <si>
    <t>A.IV.7</t>
  </si>
  <si>
    <t>INSTALACION  DE TUBERÍA DE  PVC  SANITARIO  CON  COPLE  INTEGRAL  (RD-35)  DE  6"  DE  DIAMETRO. INCLUYE: MANIOBRAS,  EQUIPO  PARA  TAPONAMIENTO,  CONEXION  DE  TUBO  A POZOS  DE  VISITA,   MANO  DE  OBRA  Y  HERRAMIENTA,  REPARACION  PROVISIONAL  DE  DESCARGAS  DOMICILIARIAS, SONDEO PARA LA LOCALIZACION DE TUBERIA, U.O.T.</t>
  </si>
  <si>
    <t>A.IV.8</t>
  </si>
  <si>
    <t>SUMINISTRO  DE  SILLETAS   DE  P.V.C.  SANITARIA   DE  8"  x  6"   DE  DIAMETRO,  PARA  CONEXION DE DESCARGA  DOMICILIARIA  A  LA  RED  MUNICIPAL.  INCLUYE: MATERIAL, ALMACENAJE</t>
  </si>
  <si>
    <t>A.IV.9</t>
  </si>
  <si>
    <t>COLOCACION  DE  SILLETAS   DE  P.V.C.  SANITARIA   DE  8"  x  6"   DE  DIAMETRO,  PARA  CONEXION DE DESCARGA  DOMICILIARIA  A  LA  RED  MUNICIPAL.  INCLUYE: PEGAMENTO, MANO DE OBRA Y HERRAMIENTA.</t>
  </si>
  <si>
    <t>A.IV.10</t>
  </si>
  <si>
    <t>SUMINISTRO DE   CODO   45º   x   6"   DE   DIAMETRO   DE   P.V.C.   SANITARIO.   PARA    DESCARGA DOMICILIARIA.  INCLUYE: MATERIALES, ALMACENAJE.</t>
  </si>
  <si>
    <t>A.IV.11</t>
  </si>
  <si>
    <t>COLOCACION   DE   CODO   45º   x   6"   DE   DIAMETRO   DE   P.V.C.   SANITARIO.   PARA    DESCARGA DOMICILIARIA.  INCLUYE: MANIOBRAS, EMPAQUES, MANO DE OBRA Y HERRAMIENTA.</t>
  </si>
  <si>
    <t>A.IV.12</t>
  </si>
  <si>
    <t>SUMINISTRO  DE  ABRAZADERAS GALVANIZADAS DE 8"   DE   DIAMETRO   PARA    DESCARGA DOMICILIARIA.  INCLUYE: MATERIAL, ALMACENAJE</t>
  </si>
  <si>
    <t>A.IV.13</t>
  </si>
  <si>
    <t xml:space="preserve">COLOCACION   DE  ABRAZADERAS GALVANIZADAS DE 8"  DE   DIAMETRO PARA    DESCARGA DOMICILIARIA.  INCLUYE: MANIOBRAS, EMPAQUES, MANO DE OBRA Y HERRAMIENTA. </t>
  </si>
  <si>
    <t>A.IV.14</t>
  </si>
  <si>
    <t>PARTE BAJA</t>
  </si>
  <si>
    <t>PARTE ALTA</t>
  </si>
  <si>
    <t>TOTAL PREDIOS</t>
  </si>
  <si>
    <t>PLANTILLA APISONADA AL 90%</t>
  </si>
  <si>
    <t>RELLENO EN ZANJA AOSTILLADO</t>
  </si>
  <si>
    <t>RELLENO A VOLTÉO PRODUCTO DE EXCAVACIÓN</t>
  </si>
  <si>
    <t>EXTENDIDO Y BANDEO</t>
  </si>
  <si>
    <t>CANTIDADES POR DESCARGAS DOMICILIARIAS</t>
  </si>
  <si>
    <t>CANTIDAD TOTAL</t>
  </si>
  <si>
    <t xml:space="preserve">NÚMERO DE DESCARGAS DOMICILIARIAS:  </t>
  </si>
  <si>
    <t>TUBERÍA DE 6"</t>
  </si>
  <si>
    <t>EXCAVACIONES DESCARGAS</t>
  </si>
  <si>
    <t>CONSTRUCCION DE POZO DE VISITA TIPO COMÚN DE HASTA 2.00 M DE PROFUNDIDAD, CON LOSA DE CIMENTACIÓN DE CONCRETO F´c=200 Kg/cm2. REV. NORMAL. T.M.A. 3/4" DE 20 CM DE ESPESOR. ARMADA CON VARILLA CORRUGADA DEL No. 4 (1/2") @ 15 CM EN AMBOS SENTIDOS, MEDIA CAÑA PULIDA DE LA 1/2 DEL DIÁMETRO Y CHAFLANES DE CONCRETO HASTA LA PARTE SUPERIOR DEL TUBO, MURO DE TABIQUE TIPO CUÑA DE 12 CM DE PERALTE. JUNTEADO Y APLANADO CON MORTERO DE CEMENTO-ARENA 1:3, APLANADO INTERIOR PULIDO. SUMINISTRO Y COLOCACIÓN DE ESCALERA MARINA A BASE DE VARILLA CORRUGADA DEL No.8 (1"). HUELLA DE 50 CM. CON UNA SEPARACIÓN @ 40 CM (CON PRIMER ANTICORROSIVO). INCLUYE: MATERIALES, MANO DE OBRA, HERRAMIENTA, EXCAVACIONES, RELLENO COMPACTADO CON MATERIAL PRODUCTO DE EXCAVACIÓN AL 90% EN CAPAS DE 20 CM ( NO INCLUYE BROCAL DE Fo.Fo.)</t>
  </si>
  <si>
    <t>CONSTRUCCION DE POZO DE VISITA TIPO COMÚN DE HASTA 3.00 M DE PROFUNDIDAD, CON LOSA DE CIMENTACIÓN DE CONCRETO F´c=200 Kg/cm2. REV. NORMAL. T.M.A. 3/4" DE 20 CM DE ESPESOR. ARMADA CON VARILLA CORRUGADA DEL No. 4 (1/2") @ 15 CM EN AMBOS SENTIDOS, MEDIA CAÑA PULIDA DE LA 1/2 DEL DIÁMETRO Y CHAFLANES DE CONCRETO HASTA LA PARTE SUPERIOR DEL TUBO, MURO DE TABIQUE TIPO CUÑA DE 12 CM DE PERALTE. JUNTEADO Y APLANADO CON MORTERO DE CEMENTO-ARENA 1:3, APLANADO INTERIOR PULIDO. SUMINISTRO Y COLOCACIÓN DE ESCALERA MARINA A BASE DE VARILLA CORRUGADA DEL No.8 (1"). HUELLA DE 50 CM. CON UNA SEPARACIÓN @ 40 CM (CON PRIMER ANTICORROSIVO). INCLUYE: MATERIALES, MANO DE OBRA, HERRAMIENTA, EXCAVACIONES, RELLENO COMPACTADO CON MATERIAL PRODUCTO DE EXCAVACIÓN AL 90% EN CAPAS DE 20 CM ( NO INCLUYE BROCAL DE Fo.Fo.)</t>
  </si>
  <si>
    <t>SILLETAS DE PVC 8" X 6"</t>
  </si>
  <si>
    <t>CODO 45° X 6"</t>
  </si>
  <si>
    <t>ABRAZADERAS GALVANIZADAS DE 8"</t>
  </si>
  <si>
    <t>REGISTROS SANITARIOS 40 X 60 CM</t>
  </si>
  <si>
    <t>COLOCACIÓN DE TUBERÍA DE PVC SANITARIO DE 350 MM (14") DE DIÁMETRO, S-20 C/A; INCLUYE: PRUEBA DE HERMETICIDAD, DE ESCURRIMIENTO, HERRAMIENTA, MANO DE OBRA Y EQUIPO.</t>
  </si>
  <si>
    <t>TOTAL RED DE DRENAJE SANITARIO :</t>
  </si>
  <si>
    <t>TOTAL  LETRERO DE OBRA :</t>
  </si>
  <si>
    <t>TOTAL TERRACERIAS :</t>
  </si>
  <si>
    <t>TOTAL TUBERIA Y POZOS DE VISITA:</t>
  </si>
  <si>
    <t>TOTAL DESCARGAS DOMICILIARIAS  Y REGISTROS SANITARIOS :</t>
  </si>
  <si>
    <t>SUMINISTRO DE TUBERÍA DE PVC SANITARIO DE 350 MM (14") DE DIÁMETRO, S-20  C/A; INCLUYE: MATERIALES, ALMACENAJE.</t>
  </si>
  <si>
    <t>FECHA: 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</si>
</sst>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;[Red]#,##0.00"/>
    <numFmt numFmtId="167" formatCode="_(* #,##0.0_);_(* \(#,##0.0\);_(* &quot;-&quot;??_);_(@_)"/>
    <numFmt numFmtId="168" formatCode="[$-80A]dddd\,\ dd&quot; de &quot;mmmm&quot; de &quot;yyyy"/>
    <numFmt numFmtId="169" formatCode="0.0000"/>
    <numFmt numFmtId="170" formatCode="&quot;TUBERÍA&quot;\ 0\ &quot;PULG&quot;"/>
    <numFmt numFmtId="171" formatCode="&quot;ÁREA=&quot;0.####"/>
    <numFmt numFmtId="172" formatCode="&quot;ALTURA =&quot;0.####"/>
    <numFmt numFmtId="173" formatCode="0\ &quot;''&quot;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8"/>
      <color theme="0"/>
      <name val="Arial"/>
      <family val="2"/>
    </font>
    <font>
      <b/>
      <sz val="8"/>
      <color theme="0"/>
      <name val="Tahoma"/>
      <family val="2"/>
    </font>
    <font>
      <sz val="8"/>
      <color theme="1"/>
      <name val="Calibri"/>
      <family val="2"/>
      <scheme val="minor"/>
    </font>
    <font>
      <i/>
      <sz val="8"/>
      <name val="Arial"/>
      <family val="2"/>
    </font>
    <font>
      <sz val="8"/>
      <color theme="1"/>
      <name val="Arial"/>
      <family val="2"/>
    </font>
    <font>
      <b/>
      <sz val="8"/>
      <color rgb="FF002060"/>
      <name val="Arial"/>
      <family val="2"/>
    </font>
    <font>
      <sz val="8"/>
      <color rgb="FF002060"/>
      <name val="Arial"/>
      <family val="2"/>
    </font>
    <font>
      <b/>
      <sz val="8"/>
      <color rgb="FFC00000"/>
      <name val="Arial"/>
      <family val="2"/>
    </font>
    <font>
      <sz val="9"/>
      <color theme="1"/>
      <name val="Calibri"/>
      <family val="2"/>
      <scheme val="minor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b/>
      <i/>
      <sz val="8"/>
      <name val="Arial"/>
      <family val="2"/>
    </font>
    <font>
      <b/>
      <sz val="8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dotted">
        <color theme="2" tint="-0.499984740745262"/>
      </bottom>
      <diagonal/>
    </border>
    <border>
      <left style="thin">
        <color indexed="64"/>
      </left>
      <right style="thin">
        <color indexed="64"/>
      </right>
      <top style="dotted">
        <color theme="2" tint="-0.499984740745262"/>
      </top>
      <bottom style="dotted">
        <color theme="2" tint="-0.499984740745262"/>
      </bottom>
      <diagonal/>
    </border>
    <border>
      <left/>
      <right/>
      <top style="dotted">
        <color theme="2" tint="-0.499984740745262"/>
      </top>
      <bottom/>
      <diagonal/>
    </border>
  </borders>
  <cellStyleXfs count="23">
    <xf numFmtId="0" fontId="0" fillId="0" borderId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3">
    <xf numFmtId="0" fontId="0" fillId="0" borderId="0" xfId="0"/>
    <xf numFmtId="0" fontId="7" fillId="0" borderId="0" xfId="14" applyFont="1" applyAlignment="1">
      <alignment vertical="top"/>
    </xf>
    <xf numFmtId="0" fontId="7" fillId="0" borderId="0" xfId="14" applyFont="1" applyAlignment="1">
      <alignment horizontal="right"/>
    </xf>
    <xf numFmtId="0" fontId="4" fillId="0" borderId="0" xfId="14" applyFont="1"/>
    <xf numFmtId="0" fontId="4" fillId="0" borderId="0" xfId="14" applyFont="1" applyAlignment="1">
      <alignment wrapText="1"/>
    </xf>
    <xf numFmtId="17" fontId="4" fillId="0" borderId="0" xfId="14" applyNumberFormat="1" applyFont="1" applyAlignment="1">
      <alignment horizontal="left"/>
    </xf>
    <xf numFmtId="0" fontId="7" fillId="0" borderId="0" xfId="15" applyFont="1" applyAlignment="1">
      <alignment horizontal="left"/>
    </xf>
    <xf numFmtId="0" fontId="7" fillId="0" borderId="0" xfId="14" applyFont="1"/>
    <xf numFmtId="0" fontId="10" fillId="3" borderId="0" xfId="16" applyFont="1" applyFill="1" applyAlignment="1">
      <alignment horizontal="center" vertical="center"/>
    </xf>
    <xf numFmtId="0" fontId="10" fillId="3" borderId="0" xfId="16" applyFont="1" applyFill="1" applyAlignment="1">
      <alignment horizontal="center" vertical="center" wrapText="1"/>
    </xf>
    <xf numFmtId="0" fontId="11" fillId="0" borderId="0" xfId="16" applyFont="1"/>
    <xf numFmtId="0" fontId="12" fillId="4" borderId="0" xfId="16" applyFont="1" applyFill="1" applyAlignment="1">
      <alignment horizontal="center" vertical="center" wrapText="1"/>
    </xf>
    <xf numFmtId="169" fontId="12" fillId="4" borderId="0" xfId="16" applyNumberFormat="1" applyFont="1" applyFill="1" applyAlignment="1">
      <alignment horizontal="center" vertical="center" wrapText="1"/>
    </xf>
    <xf numFmtId="171" fontId="12" fillId="5" borderId="0" xfId="14" applyNumberFormat="1" applyFont="1" applyFill="1" applyAlignment="1">
      <alignment horizontal="center" vertical="center" wrapText="1"/>
    </xf>
    <xf numFmtId="172" fontId="12" fillId="5" borderId="0" xfId="14" applyNumberFormat="1" applyFont="1" applyFill="1" applyAlignment="1">
      <alignment horizontal="center" vertical="center" wrapText="1"/>
    </xf>
    <xf numFmtId="166" fontId="4" fillId="0" borderId="0" xfId="14" applyNumberFormat="1" applyFont="1"/>
    <xf numFmtId="173" fontId="4" fillId="0" borderId="0" xfId="14" applyNumberFormat="1" applyFont="1" applyAlignment="1">
      <alignment horizontal="center"/>
    </xf>
    <xf numFmtId="43" fontId="4" fillId="0" borderId="0" xfId="17" applyFont="1" applyFill="1"/>
    <xf numFmtId="43" fontId="13" fillId="0" borderId="0" xfId="17" applyFont="1"/>
    <xf numFmtId="43" fontId="4" fillId="0" borderId="0" xfId="14" applyNumberFormat="1" applyFont="1"/>
    <xf numFmtId="0" fontId="4" fillId="0" borderId="4" xfId="14" applyFont="1" applyBorder="1"/>
    <xf numFmtId="0" fontId="14" fillId="0" borderId="0" xfId="16" applyFont="1"/>
    <xf numFmtId="0" fontId="15" fillId="0" borderId="0" xfId="16" applyFont="1"/>
    <xf numFmtId="43" fontId="14" fillId="0" borderId="0" xfId="17" applyFont="1" applyBorder="1"/>
    <xf numFmtId="43" fontId="14" fillId="0" borderId="0" xfId="16" applyNumberFormat="1" applyFont="1"/>
    <xf numFmtId="0" fontId="17" fillId="0" borderId="0" xfId="16" applyFont="1"/>
    <xf numFmtId="43" fontId="18" fillId="5" borderId="4" xfId="16" applyNumberFormat="1" applyFont="1" applyFill="1" applyBorder="1"/>
    <xf numFmtId="0" fontId="6" fillId="5" borderId="0" xfId="16" applyFont="1" applyFill="1"/>
    <xf numFmtId="43" fontId="6" fillId="5" borderId="0" xfId="16" applyNumberFormat="1" applyFont="1" applyFill="1"/>
    <xf numFmtId="0" fontId="6" fillId="0" borderId="0" xfId="16" applyFont="1" applyAlignment="1">
      <alignment horizontal="right"/>
    </xf>
    <xf numFmtId="43" fontId="6" fillId="0" borderId="0" xfId="16" applyNumberFormat="1" applyFont="1"/>
    <xf numFmtId="43" fontId="16" fillId="0" borderId="0" xfId="16" applyNumberFormat="1" applyFont="1"/>
    <xf numFmtId="2" fontId="4" fillId="0" borderId="0" xfId="14" applyNumberFormat="1" applyFont="1"/>
    <xf numFmtId="166" fontId="4" fillId="0" borderId="4" xfId="14" applyNumberFormat="1" applyFont="1" applyBorder="1"/>
    <xf numFmtId="173" fontId="4" fillId="0" borderId="4" xfId="14" applyNumberFormat="1" applyFont="1" applyBorder="1" applyAlignment="1">
      <alignment horizontal="center"/>
    </xf>
    <xf numFmtId="43" fontId="4" fillId="0" borderId="4" xfId="17" applyFont="1" applyFill="1" applyBorder="1"/>
    <xf numFmtId="43" fontId="13" fillId="0" borderId="4" xfId="17" applyFont="1" applyBorder="1"/>
    <xf numFmtId="43" fontId="4" fillId="0" borderId="4" xfId="14" applyNumberFormat="1" applyFont="1" applyBorder="1"/>
    <xf numFmtId="43" fontId="4" fillId="0" borderId="0" xfId="17" applyFont="1" applyFill="1" applyBorder="1"/>
    <xf numFmtId="43" fontId="13" fillId="0" borderId="0" xfId="17" applyFont="1" applyBorder="1"/>
    <xf numFmtId="2" fontId="4" fillId="0" borderId="4" xfId="14" applyNumberFormat="1" applyFont="1" applyBorder="1"/>
    <xf numFmtId="0" fontId="4" fillId="0" borderId="0" xfId="14" applyFont="1" applyAlignment="1">
      <alignment horizontal="right"/>
    </xf>
    <xf numFmtId="0" fontId="4" fillId="0" borderId="4" xfId="14" applyFont="1" applyBorder="1" applyAlignment="1">
      <alignment horizontal="right"/>
    </xf>
    <xf numFmtId="43" fontId="19" fillId="0" borderId="0" xfId="17" applyFont="1" applyBorder="1"/>
    <xf numFmtId="2" fontId="4" fillId="0" borderId="0" xfId="14" applyNumberFormat="1" applyFont="1" applyAlignment="1">
      <alignment horizontal="right"/>
    </xf>
    <xf numFmtId="0" fontId="14" fillId="0" borderId="0" xfId="16" applyFont="1" applyAlignment="1">
      <alignment horizontal="right"/>
    </xf>
    <xf numFmtId="2" fontId="4" fillId="0" borderId="5" xfId="14" applyNumberFormat="1" applyFont="1" applyBorder="1" applyAlignment="1">
      <alignment horizontal="right"/>
    </xf>
    <xf numFmtId="0" fontId="7" fillId="2" borderId="0" xfId="14" applyFont="1" applyFill="1" applyAlignment="1">
      <alignment horizontal="center"/>
    </xf>
    <xf numFmtId="0" fontId="10" fillId="3" borderId="6" xfId="16" applyFont="1" applyFill="1" applyBorder="1" applyAlignment="1">
      <alignment horizontal="center" vertical="center" wrapText="1"/>
    </xf>
    <xf numFmtId="0" fontId="10" fillId="3" borderId="7" xfId="16" applyFont="1" applyFill="1" applyBorder="1" applyAlignment="1">
      <alignment horizontal="center" vertical="center" wrapText="1"/>
    </xf>
    <xf numFmtId="0" fontId="10" fillId="3" borderId="8" xfId="16" applyFont="1" applyFill="1" applyBorder="1" applyAlignment="1">
      <alignment horizontal="center" vertical="center" wrapText="1"/>
    </xf>
    <xf numFmtId="2" fontId="4" fillId="0" borderId="13" xfId="14" applyNumberFormat="1" applyFont="1" applyBorder="1" applyAlignment="1">
      <alignment horizontal="right"/>
    </xf>
    <xf numFmtId="2" fontId="4" fillId="0" borderId="15" xfId="14" applyNumberFormat="1" applyFont="1" applyBorder="1" applyAlignment="1">
      <alignment horizontal="right"/>
    </xf>
    <xf numFmtId="2" fontId="4" fillId="0" borderId="5" xfId="16" applyNumberFormat="1" applyFont="1" applyBorder="1" applyAlignment="1">
      <alignment horizontal="right"/>
    </xf>
    <xf numFmtId="2" fontId="4" fillId="0" borderId="13" xfId="16" applyNumberFormat="1" applyFont="1" applyBorder="1" applyAlignment="1">
      <alignment horizontal="right"/>
    </xf>
    <xf numFmtId="2" fontId="4" fillId="0" borderId="16" xfId="14" applyNumberFormat="1" applyFont="1" applyBorder="1" applyAlignment="1">
      <alignment horizontal="right"/>
    </xf>
    <xf numFmtId="1" fontId="4" fillId="0" borderId="12" xfId="14" applyNumberFormat="1" applyFont="1" applyBorder="1" applyAlignment="1">
      <alignment horizontal="right"/>
    </xf>
    <xf numFmtId="0" fontId="4" fillId="0" borderId="12" xfId="14" applyFont="1" applyBorder="1" applyAlignment="1">
      <alignment horizontal="right"/>
    </xf>
    <xf numFmtId="2" fontId="4" fillId="0" borderId="13" xfId="17" applyNumberFormat="1" applyFont="1" applyBorder="1" applyAlignment="1">
      <alignment horizontal="right"/>
    </xf>
    <xf numFmtId="0" fontId="15" fillId="0" borderId="0" xfId="16" applyFont="1" applyAlignment="1">
      <alignment horizontal="right"/>
    </xf>
    <xf numFmtId="1" fontId="4" fillId="0" borderId="14" xfId="14" applyNumberFormat="1" applyFont="1" applyBorder="1" applyAlignment="1">
      <alignment horizontal="right"/>
    </xf>
    <xf numFmtId="0" fontId="4" fillId="0" borderId="14" xfId="14" applyFont="1" applyBorder="1" applyAlignment="1">
      <alignment horizontal="right"/>
    </xf>
    <xf numFmtId="0" fontId="7" fillId="0" borderId="0" xfId="15" applyFont="1"/>
    <xf numFmtId="0" fontId="7" fillId="0" borderId="0" xfId="15" applyFont="1" applyAlignment="1">
      <alignment horizontal="right"/>
    </xf>
    <xf numFmtId="0" fontId="4" fillId="0" borderId="0" xfId="15" applyFont="1" applyAlignment="1">
      <alignment wrapText="1"/>
    </xf>
    <xf numFmtId="0" fontId="13" fillId="0" borderId="0" xfId="19" applyFont="1"/>
    <xf numFmtId="0" fontId="4" fillId="0" borderId="0" xfId="15" applyFont="1"/>
    <xf numFmtId="49" fontId="4" fillId="0" borderId="0" xfId="15" applyNumberFormat="1" applyFont="1" applyAlignment="1">
      <alignment wrapText="1"/>
    </xf>
    <xf numFmtId="0" fontId="7" fillId="0" borderId="0" xfId="15" applyFont="1" applyAlignment="1">
      <alignment horizontal="center"/>
    </xf>
    <xf numFmtId="0" fontId="9" fillId="3" borderId="3" xfId="15" applyFont="1" applyFill="1" applyBorder="1" applyAlignment="1">
      <alignment horizontal="center" vertical="center" wrapText="1"/>
    </xf>
    <xf numFmtId="0" fontId="9" fillId="3" borderId="3" xfId="15" applyFont="1" applyFill="1" applyBorder="1" applyAlignment="1">
      <alignment horizontal="center" vertical="center"/>
    </xf>
    <xf numFmtId="0" fontId="7" fillId="2" borderId="2" xfId="15" applyFont="1" applyFill="1" applyBorder="1" applyAlignment="1">
      <alignment horizontal="center" vertical="center"/>
    </xf>
    <xf numFmtId="0" fontId="9" fillId="2" borderId="9" xfId="15" applyFont="1" applyFill="1" applyBorder="1" applyAlignment="1">
      <alignment horizontal="center" vertical="center" wrapText="1"/>
    </xf>
    <xf numFmtId="0" fontId="7" fillId="2" borderId="9" xfId="15" applyFont="1" applyFill="1" applyBorder="1" applyAlignment="1">
      <alignment horizontal="left" vertical="center"/>
    </xf>
    <xf numFmtId="0" fontId="9" fillId="2" borderId="9" xfId="15" applyFont="1" applyFill="1" applyBorder="1" applyAlignment="1">
      <alignment horizontal="center" vertical="center"/>
    </xf>
    <xf numFmtId="0" fontId="9" fillId="2" borderId="1" xfId="15" applyFont="1" applyFill="1" applyBorder="1" applyAlignment="1">
      <alignment horizontal="center" vertical="center" wrapText="1"/>
    </xf>
    <xf numFmtId="0" fontId="7" fillId="4" borderId="10" xfId="15" applyFont="1" applyFill="1" applyBorder="1" applyAlignment="1">
      <alignment horizontal="center" vertical="top" wrapText="1"/>
    </xf>
    <xf numFmtId="0" fontId="7" fillId="4" borderId="0" xfId="15" applyFont="1" applyFill="1" applyAlignment="1">
      <alignment horizontal="center" vertical="top" wrapText="1"/>
    </xf>
    <xf numFmtId="0" fontId="20" fillId="4" borderId="0" xfId="15" applyFont="1" applyFill="1" applyAlignment="1">
      <alignment horizontal="left" vertical="center" wrapText="1"/>
    </xf>
    <xf numFmtId="0" fontId="4" fillId="4" borderId="0" xfId="15" applyFont="1" applyFill="1" applyAlignment="1">
      <alignment horizontal="center" vertical="center" wrapText="1"/>
    </xf>
    <xf numFmtId="4" fontId="4" fillId="4" borderId="0" xfId="15" applyNumberFormat="1" applyFont="1" applyFill="1" applyAlignment="1">
      <alignment horizontal="right" vertical="center" wrapText="1"/>
    </xf>
    <xf numFmtId="0" fontId="4" fillId="4" borderId="11" xfId="15" applyFont="1" applyFill="1" applyBorder="1" applyAlignment="1">
      <alignment horizontal="center" vertical="center" wrapText="1"/>
    </xf>
    <xf numFmtId="0" fontId="4" fillId="0" borderId="17" xfId="15" applyFont="1" applyBorder="1" applyAlignment="1">
      <alignment horizontal="center" vertical="center" wrapText="1"/>
    </xf>
    <xf numFmtId="0" fontId="4" fillId="0" borderId="17" xfId="15" applyFont="1" applyBorder="1" applyAlignment="1">
      <alignment horizontal="justify" vertical="center" wrapText="1"/>
    </xf>
    <xf numFmtId="4" fontId="4" fillId="0" borderId="17" xfId="15" applyNumberFormat="1" applyFont="1" applyBorder="1" applyAlignment="1">
      <alignment horizontal="right" vertical="center" wrapText="1"/>
    </xf>
    <xf numFmtId="44" fontId="4" fillId="0" borderId="17" xfId="20" applyFont="1" applyBorder="1" applyAlignment="1">
      <alignment horizontal="justify" vertical="center" wrapText="1"/>
    </xf>
    <xf numFmtId="0" fontId="4" fillId="5" borderId="10" xfId="15" applyFont="1" applyFill="1" applyBorder="1" applyAlignment="1">
      <alignment horizontal="center" vertical="center" wrapText="1"/>
    </xf>
    <xf numFmtId="0" fontId="4" fillId="5" borderId="0" xfId="15" applyFont="1" applyFill="1" applyAlignment="1">
      <alignment horizontal="center" vertical="center" wrapText="1"/>
    </xf>
    <xf numFmtId="0" fontId="15" fillId="5" borderId="0" xfId="15" applyFont="1" applyFill="1" applyAlignment="1">
      <alignment horizontal="justify" vertical="center" wrapText="1"/>
    </xf>
    <xf numFmtId="44" fontId="14" fillId="5" borderId="0" xfId="20" applyFont="1" applyFill="1" applyBorder="1" applyAlignment="1">
      <alignment vertical="center"/>
    </xf>
    <xf numFmtId="44" fontId="14" fillId="5" borderId="0" xfId="20" applyFont="1" applyFill="1" applyBorder="1" applyAlignment="1">
      <alignment horizontal="right" vertical="center"/>
    </xf>
    <xf numFmtId="44" fontId="14" fillId="5" borderId="11" xfId="20" applyFont="1" applyFill="1" applyBorder="1" applyAlignment="1">
      <alignment horizontal="justify" vertical="center" wrapText="1"/>
    </xf>
    <xf numFmtId="0" fontId="4" fillId="0" borderId="18" xfId="15" applyFont="1" applyBorder="1" applyAlignment="1">
      <alignment horizontal="center" vertical="center" wrapText="1"/>
    </xf>
    <xf numFmtId="0" fontId="4" fillId="0" borderId="18" xfId="15" applyFont="1" applyBorder="1" applyAlignment="1">
      <alignment horizontal="justify" vertical="center" wrapText="1"/>
    </xf>
    <xf numFmtId="4" fontId="4" fillId="0" borderId="18" xfId="15" applyNumberFormat="1" applyFont="1" applyBorder="1" applyAlignment="1">
      <alignment horizontal="right" vertical="center" wrapText="1"/>
    </xf>
    <xf numFmtId="44" fontId="4" fillId="0" borderId="18" xfId="20" applyFont="1" applyBorder="1" applyAlignment="1">
      <alignment horizontal="justify" vertical="center" wrapText="1"/>
    </xf>
    <xf numFmtId="0" fontId="4" fillId="0" borderId="18" xfId="19" applyFont="1" applyBorder="1" applyAlignment="1">
      <alignment horizontal="justify" vertical="top" wrapText="1"/>
    </xf>
    <xf numFmtId="44" fontId="4" fillId="0" borderId="18" xfId="20" applyFont="1" applyFill="1" applyBorder="1" applyAlignment="1">
      <alignment horizontal="justify" vertical="center" wrapText="1"/>
    </xf>
    <xf numFmtId="44" fontId="13" fillId="0" borderId="0" xfId="19" applyNumberFormat="1" applyFont="1"/>
    <xf numFmtId="0" fontId="4" fillId="6" borderId="10" xfId="15" applyFont="1" applyFill="1" applyBorder="1" applyAlignment="1">
      <alignment horizontal="left" vertical="center" wrapText="1"/>
    </xf>
    <xf numFmtId="0" fontId="4" fillId="6" borderId="0" xfId="15" applyFont="1" applyFill="1" applyAlignment="1">
      <alignment horizontal="center" vertical="center" wrapText="1"/>
    </xf>
    <xf numFmtId="0" fontId="15" fillId="6" borderId="0" xfId="15" applyFont="1" applyFill="1" applyAlignment="1">
      <alignment horizontal="justify" vertical="center" wrapText="1"/>
    </xf>
    <xf numFmtId="44" fontId="14" fillId="6" borderId="0" xfId="20" applyFont="1" applyFill="1" applyBorder="1" applyAlignment="1">
      <alignment vertical="center"/>
    </xf>
    <xf numFmtId="44" fontId="14" fillId="6" borderId="0" xfId="20" applyFont="1" applyFill="1" applyBorder="1" applyAlignment="1">
      <alignment horizontal="right" vertical="center"/>
    </xf>
    <xf numFmtId="44" fontId="14" fillId="6" borderId="11" xfId="20" applyFont="1" applyFill="1" applyBorder="1" applyAlignment="1">
      <alignment horizontal="justify" vertical="center" wrapText="1"/>
    </xf>
    <xf numFmtId="0" fontId="4" fillId="0" borderId="0" xfId="15" applyFont="1" applyAlignment="1">
      <alignment horizontal="right"/>
    </xf>
    <xf numFmtId="164" fontId="4" fillId="0" borderId="0" xfId="15" applyNumberFormat="1" applyFont="1"/>
    <xf numFmtId="44" fontId="7" fillId="0" borderId="0" xfId="15" applyNumberFormat="1" applyFont="1"/>
    <xf numFmtId="0" fontId="13" fillId="0" borderId="0" xfId="19" applyFont="1" applyAlignment="1">
      <alignment horizontal="center"/>
    </xf>
    <xf numFmtId="43" fontId="19" fillId="5" borderId="4" xfId="16" applyNumberFormat="1" applyFont="1" applyFill="1" applyBorder="1"/>
    <xf numFmtId="43" fontId="7" fillId="5" borderId="0" xfId="16" applyNumberFormat="1" applyFont="1" applyFill="1"/>
    <xf numFmtId="0" fontId="4" fillId="0" borderId="0" xfId="0" applyFont="1"/>
    <xf numFmtId="2" fontId="4" fillId="0" borderId="0" xfId="0" applyNumberFormat="1" applyFont="1"/>
    <xf numFmtId="0" fontId="5" fillId="7" borderId="0" xfId="14" applyFont="1" applyFill="1"/>
    <xf numFmtId="0" fontId="5" fillId="7" borderId="0" xfId="0" applyFont="1" applyFill="1"/>
    <xf numFmtId="43" fontId="4" fillId="0" borderId="0" xfId="0" applyNumberFormat="1" applyFont="1"/>
    <xf numFmtId="0" fontId="10" fillId="3" borderId="0" xfId="0" applyFont="1" applyFill="1" applyAlignment="1">
      <alignment horizontal="center" vertical="center" wrapText="1"/>
    </xf>
    <xf numFmtId="2" fontId="4" fillId="8" borderId="0" xfId="0" applyNumberFormat="1" applyFont="1" applyFill="1"/>
    <xf numFmtId="0" fontId="4" fillId="5" borderId="0" xfId="14" applyFont="1" applyFill="1"/>
    <xf numFmtId="0" fontId="4" fillId="9" borderId="18" xfId="19" applyFont="1" applyFill="1" applyBorder="1" applyAlignment="1">
      <alignment horizontal="justify" vertical="top" wrapText="1"/>
    </xf>
    <xf numFmtId="0" fontId="13" fillId="0" borderId="0" xfId="19" applyFont="1" applyAlignment="1">
      <alignment horizontal="justify" wrapText="1"/>
    </xf>
    <xf numFmtId="0" fontId="4" fillId="0" borderId="0" xfId="15" applyFont="1" applyAlignment="1">
      <alignment horizontal="left" vertical="top" wrapText="1"/>
    </xf>
    <xf numFmtId="0" fontId="13" fillId="0" borderId="0" xfId="19" applyFont="1" applyAlignment="1">
      <alignment horizontal="justify" wrapText="1"/>
    </xf>
    <xf numFmtId="0" fontId="9" fillId="3" borderId="3" xfId="15" applyFont="1" applyFill="1" applyBorder="1" applyAlignment="1">
      <alignment horizontal="center" vertical="center" wrapText="1"/>
    </xf>
    <xf numFmtId="44" fontId="14" fillId="5" borderId="0" xfId="20" applyFont="1" applyFill="1" applyBorder="1" applyAlignment="1">
      <alignment horizontal="right" vertical="center"/>
    </xf>
    <xf numFmtId="44" fontId="14" fillId="5" borderId="19" xfId="20" applyFont="1" applyFill="1" applyBorder="1" applyAlignment="1">
      <alignment horizontal="right" vertical="center"/>
    </xf>
    <xf numFmtId="0" fontId="4" fillId="0" borderId="0" xfId="15" applyFont="1" applyAlignment="1">
      <alignment horizontal="justify" wrapText="1"/>
    </xf>
    <xf numFmtId="0" fontId="6" fillId="5" borderId="0" xfId="16" applyFont="1" applyFill="1" applyAlignment="1">
      <alignment horizontal="right"/>
    </xf>
    <xf numFmtId="0" fontId="4" fillId="8" borderId="0" xfId="0" applyFont="1" applyFill="1" applyAlignment="1">
      <alignment horizontal="right"/>
    </xf>
    <xf numFmtId="0" fontId="10" fillId="3" borderId="0" xfId="0" applyFont="1" applyFill="1" applyAlignment="1">
      <alignment horizontal="center" vertical="center"/>
    </xf>
    <xf numFmtId="0" fontId="4" fillId="0" borderId="0" xfId="0" applyFont="1" applyAlignment="1">
      <alignment horizontal="left"/>
    </xf>
    <xf numFmtId="0" fontId="9" fillId="3" borderId="0" xfId="14" applyFont="1" applyFill="1" applyAlignment="1">
      <alignment horizontal="center" vertical="center" wrapText="1"/>
    </xf>
    <xf numFmtId="0" fontId="12" fillId="4" borderId="0" xfId="16" applyFont="1" applyFill="1" applyAlignment="1">
      <alignment horizontal="center" vertical="center" wrapText="1"/>
    </xf>
    <xf numFmtId="170" fontId="12" fillId="5" borderId="0" xfId="14" applyNumberFormat="1" applyFont="1" applyFill="1" applyAlignment="1">
      <alignment horizontal="center" vertical="center"/>
    </xf>
    <xf numFmtId="0" fontId="21" fillId="2" borderId="0" xfId="14" applyFont="1" applyFill="1" applyAlignment="1">
      <alignment horizontal="center"/>
    </xf>
    <xf numFmtId="0" fontId="9" fillId="3" borderId="0" xfId="14" applyFont="1" applyFill="1" applyAlignment="1">
      <alignment horizontal="center"/>
    </xf>
    <xf numFmtId="0" fontId="7" fillId="2" borderId="0" xfId="14" applyFont="1" applyFill="1" applyAlignment="1">
      <alignment horizontal="center"/>
    </xf>
    <xf numFmtId="0" fontId="21" fillId="2" borderId="0" xfId="0" applyFont="1" applyFill="1" applyAlignment="1">
      <alignment horizontal="center"/>
    </xf>
    <xf numFmtId="0" fontId="6" fillId="2" borderId="0" xfId="14" applyFont="1" applyFill="1" applyAlignment="1">
      <alignment horizontal="center"/>
    </xf>
    <xf numFmtId="0" fontId="7" fillId="0" borderId="0" xfId="0" applyFont="1" applyAlignment="1">
      <alignment horizontal="center" vertical="center" textRotation="90"/>
    </xf>
    <xf numFmtId="0" fontId="7" fillId="0" borderId="0" xfId="14" applyFont="1" applyAlignment="1">
      <alignment horizontal="center" vertical="center" textRotation="90"/>
    </xf>
    <xf numFmtId="0" fontId="13" fillId="0" borderId="0" xfId="19" applyFont="1" applyAlignment="1">
      <alignment horizontal="center" vertical="center" wrapText="1"/>
    </xf>
    <xf numFmtId="0" fontId="7" fillId="0" borderId="0" xfId="14" applyFont="1" applyAlignment="1">
      <alignment horizontal="center" vertical="center"/>
    </xf>
  </cellXfs>
  <cellStyles count="23">
    <cellStyle name="Millares 2" xfId="1"/>
    <cellStyle name="Millares 2 2" xfId="17"/>
    <cellStyle name="Millares 2 2 2" xfId="10"/>
    <cellStyle name="Millares 3" xfId="2"/>
    <cellStyle name="Millares 4" xfId="3"/>
    <cellStyle name="Millares 5" xfId="4"/>
    <cellStyle name="Millares 6" xfId="5"/>
    <cellStyle name="Millares 7" xfId="12"/>
    <cellStyle name="Moneda 2" xfId="6"/>
    <cellStyle name="Moneda 2 2" xfId="21"/>
    <cellStyle name="Moneda 3" xfId="7"/>
    <cellStyle name="Moneda 4" xfId="18"/>
    <cellStyle name="Moneda 5" xfId="20"/>
    <cellStyle name="Normal" xfId="0" builtinId="0"/>
    <cellStyle name="Normal 2" xfId="8"/>
    <cellStyle name="Normal 3" xfId="15"/>
    <cellStyle name="Normal 4" xfId="16"/>
    <cellStyle name="Normal 4 2" xfId="14"/>
    <cellStyle name="Normal 5" xfId="19"/>
    <cellStyle name="Porcentaje 2" xfId="22"/>
    <cellStyle name="Porcentual 2" xfId="9"/>
    <cellStyle name="Porcentual 2 2" xfId="11"/>
    <cellStyle name="Porcentual 3" xfId="13"/>
  </cellStyles>
  <dxfs count="0"/>
  <tableStyles count="0" defaultTableStyle="TableStyleMedium9" defaultPivotStyle="PivotStyleLight16"/>
  <colors>
    <mruColors>
      <color rgb="FF92CDDC"/>
      <color rgb="FF66FFFF"/>
      <color rgb="FF9F39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0</xdr:rowOff>
    </xdr:from>
    <xdr:to>
      <xdr:col>3</xdr:col>
      <xdr:colOff>104775</xdr:colOff>
      <xdr:row>0</xdr:row>
      <xdr:rowOff>0</xdr:rowOff>
    </xdr:to>
    <xdr:pic>
      <xdr:nvPicPr>
        <xdr:cNvPr id="2" name="Picture 8" descr="log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0"/>
          <a:ext cx="1038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0</xdr:rowOff>
    </xdr:from>
    <xdr:to>
      <xdr:col>3</xdr:col>
      <xdr:colOff>104775</xdr:colOff>
      <xdr:row>0</xdr:row>
      <xdr:rowOff>0</xdr:rowOff>
    </xdr:to>
    <xdr:pic>
      <xdr:nvPicPr>
        <xdr:cNvPr id="2" name="Picture 8" descr="logo">
          <a:extLst>
            <a:ext uri="{FF2B5EF4-FFF2-40B4-BE49-F238E27FC236}">
              <a16:creationId xmlns:a16="http://schemas.microsoft.com/office/drawing/2014/main" id="{28E42CDA-38F1-46A2-ABBF-B70C398D0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0"/>
          <a:ext cx="1038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OMSAPAS\Documentos\ENTREGA%20LICITACIONES\DRENAJE%20MIRAFLORES\CORRECCIONES\REPROYECCI&#211;N\REPROYECTO\CATA&#769;LOGO%20PROYECTO%20DRENAJE%20MIRAFL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DA A"/>
      <sheetName val="RESUMEN"/>
      <sheetName val="PROGRAMA DE OBRA EXP AGUA"/>
      <sheetName val="GEN - DRENAJE"/>
    </sheetNames>
    <sheetDataSet>
      <sheetData sheetId="0">
        <row r="1">
          <cell r="C1" t="str">
            <v>CONSTRUCCIÓN DE COLECTOR A GRAVEDAD CON 635 METROS DE TUBERÍA DE PVC SANITARIO RD-35 DE 12" DE DIÁMETRO Y 306 METROS DE TUBERÍA SANITARIA RD-35 DE 8’’ DE DIÁMETRO EN MIRAFLORES, MUNICIPIO DE LOS CABOS, B.C.S.</v>
          </cell>
        </row>
        <row r="2">
          <cell r="C2" t="str">
            <v>DELEGACIÓN DE MIRAFLORES</v>
          </cell>
        </row>
        <row r="3">
          <cell r="C3" t="str">
            <v>MUNICIPIO DE LOS CABOS, B.C.S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opLeftCell="A43" zoomScaleNormal="100" zoomScaleSheetLayoutView="100" zoomScalePageLayoutView="90" workbookViewId="0">
      <selection activeCell="F51" sqref="F51"/>
    </sheetView>
  </sheetViews>
  <sheetFormatPr baseColWidth="10" defaultRowHeight="11.25" outlineLevelRow="1" x14ac:dyDescent="0.2"/>
  <cols>
    <col min="1" max="1" width="7.7109375" style="108" customWidth="1"/>
    <col min="2" max="2" width="8.42578125" style="65" customWidth="1"/>
    <col min="3" max="3" width="53.140625" style="65" customWidth="1"/>
    <col min="4" max="4" width="5.7109375" style="65" bestFit="1" customWidth="1"/>
    <col min="5" max="5" width="8" style="65" customWidth="1"/>
    <col min="6" max="6" width="13.5703125" style="65" customWidth="1"/>
    <col min="7" max="7" width="18.85546875" style="65" customWidth="1"/>
    <col min="8" max="8" width="13.140625" style="65" bestFit="1" customWidth="1"/>
    <col min="9" max="16384" width="11.42578125" style="65"/>
  </cols>
  <sheetData>
    <row r="1" spans="1:7" ht="27.75" customHeight="1" x14ac:dyDescent="0.2">
      <c r="A1" s="62"/>
      <c r="B1" s="63" t="s">
        <v>11</v>
      </c>
      <c r="C1" s="122" t="s">
        <v>133</v>
      </c>
      <c r="D1" s="122"/>
      <c r="E1" s="122"/>
      <c r="F1" s="122"/>
      <c r="G1" s="64"/>
    </row>
    <row r="2" spans="1:7" ht="18.75" customHeight="1" x14ac:dyDescent="0.2">
      <c r="A2" s="65"/>
      <c r="B2" s="63" t="s">
        <v>138</v>
      </c>
      <c r="C2" s="65" t="s">
        <v>22</v>
      </c>
      <c r="G2" s="66"/>
    </row>
    <row r="3" spans="1:7" ht="22.5" customHeight="1" x14ac:dyDescent="0.2">
      <c r="A3" s="65"/>
      <c r="B3" s="63" t="s">
        <v>139</v>
      </c>
      <c r="C3" s="65" t="s">
        <v>166</v>
      </c>
      <c r="F3" s="6" t="s">
        <v>247</v>
      </c>
      <c r="G3" s="67"/>
    </row>
    <row r="4" spans="1:7" x14ac:dyDescent="0.2">
      <c r="A4" s="68"/>
      <c r="B4" s="62"/>
      <c r="C4" s="66"/>
      <c r="D4" s="66"/>
      <c r="E4" s="66"/>
      <c r="F4" s="66"/>
      <c r="G4" s="66"/>
    </row>
    <row r="5" spans="1:7" x14ac:dyDescent="0.2">
      <c r="A5" s="123" t="s">
        <v>0</v>
      </c>
      <c r="B5" s="123"/>
      <c r="C5" s="70" t="s">
        <v>1</v>
      </c>
      <c r="D5" s="70" t="s">
        <v>2</v>
      </c>
      <c r="E5" s="70" t="s">
        <v>3</v>
      </c>
      <c r="F5" s="70" t="s">
        <v>4</v>
      </c>
      <c r="G5" s="69" t="s">
        <v>5</v>
      </c>
    </row>
    <row r="6" spans="1:7" x14ac:dyDescent="0.2">
      <c r="A6" s="71" t="s">
        <v>154</v>
      </c>
      <c r="B6" s="72"/>
      <c r="C6" s="73" t="s">
        <v>167</v>
      </c>
      <c r="D6" s="74"/>
      <c r="E6" s="74"/>
      <c r="F6" s="74"/>
      <c r="G6" s="75"/>
    </row>
    <row r="7" spans="1:7" x14ac:dyDescent="0.2">
      <c r="A7" s="76" t="s">
        <v>168</v>
      </c>
      <c r="B7" s="77"/>
      <c r="C7" s="78" t="s">
        <v>13</v>
      </c>
      <c r="D7" s="79"/>
      <c r="E7" s="80"/>
      <c r="F7" s="79"/>
      <c r="G7" s="81"/>
    </row>
    <row r="8" spans="1:7" ht="45" outlineLevel="1" x14ac:dyDescent="0.2">
      <c r="A8" s="82" t="s">
        <v>169</v>
      </c>
      <c r="B8" s="82"/>
      <c r="C8" s="83" t="s">
        <v>170</v>
      </c>
      <c r="D8" s="82" t="s">
        <v>6</v>
      </c>
      <c r="E8" s="84">
        <v>1</v>
      </c>
      <c r="F8" s="85"/>
      <c r="G8" s="85">
        <f t="shared" ref="G8" si="0">E8*F8</f>
        <v>0</v>
      </c>
    </row>
    <row r="9" spans="1:7" x14ac:dyDescent="0.2">
      <c r="A9" s="86"/>
      <c r="B9" s="87"/>
      <c r="C9" s="88"/>
      <c r="D9" s="89"/>
      <c r="E9" s="89"/>
      <c r="F9" s="90" t="s">
        <v>242</v>
      </c>
      <c r="G9" s="91">
        <f>SUM(G8:G8)</f>
        <v>0</v>
      </c>
    </row>
    <row r="10" spans="1:7" x14ac:dyDescent="0.2">
      <c r="A10" s="76" t="s">
        <v>171</v>
      </c>
      <c r="B10" s="77"/>
      <c r="C10" s="78" t="s">
        <v>10</v>
      </c>
      <c r="D10" s="79"/>
      <c r="E10" s="80"/>
      <c r="F10" s="79"/>
      <c r="G10" s="81"/>
    </row>
    <row r="11" spans="1:7" ht="33.75" outlineLevel="1" x14ac:dyDescent="0.2">
      <c r="A11" s="82" t="s">
        <v>172</v>
      </c>
      <c r="B11" s="82" t="s">
        <v>23</v>
      </c>
      <c r="C11" s="83" t="s">
        <v>17</v>
      </c>
      <c r="D11" s="82" t="s">
        <v>20</v>
      </c>
      <c r="E11" s="84">
        <f>ROUND('CANT. OBRA'!E12,2)</f>
        <v>21699.32</v>
      </c>
      <c r="F11" s="85"/>
      <c r="G11" s="85">
        <f>ROUND(E11*F11,2)</f>
        <v>0</v>
      </c>
    </row>
    <row r="12" spans="1:7" ht="101.25" outlineLevel="1" x14ac:dyDescent="0.2">
      <c r="A12" s="82" t="s">
        <v>173</v>
      </c>
      <c r="B12" s="82" t="s">
        <v>24</v>
      </c>
      <c r="C12" s="83" t="s">
        <v>130</v>
      </c>
      <c r="D12" s="82" t="s">
        <v>15</v>
      </c>
      <c r="E12" s="84">
        <f>ROUND('CANT. OBRA'!E13,2)</f>
        <v>26923.3</v>
      </c>
      <c r="F12" s="85"/>
      <c r="G12" s="85">
        <f>ROUND(E12*F12,2)</f>
        <v>0</v>
      </c>
    </row>
    <row r="13" spans="1:7" ht="78.75" outlineLevel="1" x14ac:dyDescent="0.2">
      <c r="A13" s="82" t="s">
        <v>174</v>
      </c>
      <c r="B13" s="82" t="s">
        <v>25</v>
      </c>
      <c r="C13" s="83" t="s">
        <v>131</v>
      </c>
      <c r="D13" s="82" t="s">
        <v>15</v>
      </c>
      <c r="E13" s="84">
        <f>ROUND('CANT. OBRA'!E14,2)</f>
        <v>1661.47</v>
      </c>
      <c r="F13" s="85"/>
      <c r="G13" s="85">
        <f t="shared" ref="G13:G16" si="1">E13*F13</f>
        <v>0</v>
      </c>
    </row>
    <row r="14" spans="1:7" ht="67.5" outlineLevel="1" x14ac:dyDescent="0.2">
      <c r="A14" s="82" t="s">
        <v>175</v>
      </c>
      <c r="B14" s="92" t="s">
        <v>26</v>
      </c>
      <c r="C14" s="93" t="s">
        <v>16</v>
      </c>
      <c r="D14" s="92" t="s">
        <v>15</v>
      </c>
      <c r="E14" s="94">
        <f>ROUND('CANT. OBRA'!E15,2)</f>
        <v>7880.59</v>
      </c>
      <c r="F14" s="95"/>
      <c r="G14" s="95">
        <f t="shared" si="1"/>
        <v>0</v>
      </c>
    </row>
    <row r="15" spans="1:7" ht="45" outlineLevel="1" x14ac:dyDescent="0.2">
      <c r="A15" s="82" t="s">
        <v>176</v>
      </c>
      <c r="B15" s="82"/>
      <c r="C15" s="83" t="s">
        <v>21</v>
      </c>
      <c r="D15" s="82" t="s">
        <v>15</v>
      </c>
      <c r="E15" s="84">
        <f>ROUND('CANT. OBRA'!E16,2)</f>
        <v>16437.91</v>
      </c>
      <c r="F15" s="95"/>
      <c r="G15" s="85">
        <f t="shared" si="1"/>
        <v>0</v>
      </c>
    </row>
    <row r="16" spans="1:7" ht="45" outlineLevel="1" x14ac:dyDescent="0.2">
      <c r="A16" s="82" t="s">
        <v>177</v>
      </c>
      <c r="B16" s="92" t="s">
        <v>27</v>
      </c>
      <c r="C16" s="96" t="s">
        <v>132</v>
      </c>
      <c r="D16" s="92" t="s">
        <v>15</v>
      </c>
      <c r="E16" s="94">
        <f>ROUND('CANT. OBRA'!E17,2)</f>
        <v>943.33</v>
      </c>
      <c r="F16" s="95"/>
      <c r="G16" s="95">
        <f t="shared" si="1"/>
        <v>0</v>
      </c>
    </row>
    <row r="17" spans="1:7" ht="15" customHeight="1" x14ac:dyDescent="0.2">
      <c r="A17" s="86"/>
      <c r="B17" s="124" t="s">
        <v>243</v>
      </c>
      <c r="C17" s="124"/>
      <c r="D17" s="124"/>
      <c r="E17" s="124"/>
      <c r="F17" s="124"/>
      <c r="G17" s="91">
        <f>SUM(G11:G16)</f>
        <v>0</v>
      </c>
    </row>
    <row r="18" spans="1:7" x14ac:dyDescent="0.2">
      <c r="A18" s="76" t="s">
        <v>178</v>
      </c>
      <c r="B18" s="77"/>
      <c r="C18" s="78" t="s">
        <v>12</v>
      </c>
      <c r="D18" s="79"/>
      <c r="E18" s="80"/>
      <c r="F18" s="79"/>
      <c r="G18" s="81"/>
    </row>
    <row r="19" spans="1:7" ht="22.5" outlineLevel="1" x14ac:dyDescent="0.2">
      <c r="A19" s="82" t="s">
        <v>179</v>
      </c>
      <c r="B19" s="82"/>
      <c r="C19" s="83" t="s">
        <v>180</v>
      </c>
      <c r="D19" s="82" t="s">
        <v>20</v>
      </c>
      <c r="E19" s="84">
        <f>ROUND('CANT. OBRA'!E9,2)</f>
        <v>17998.75</v>
      </c>
      <c r="F19" s="85"/>
      <c r="G19" s="85">
        <f t="shared" ref="G19:G30" si="2">E19*F19</f>
        <v>0</v>
      </c>
    </row>
    <row r="20" spans="1:7" ht="33.75" outlineLevel="1" x14ac:dyDescent="0.2">
      <c r="A20" s="82" t="s">
        <v>181</v>
      </c>
      <c r="B20" s="92"/>
      <c r="C20" s="96" t="s">
        <v>182</v>
      </c>
      <c r="D20" s="92" t="s">
        <v>20</v>
      </c>
      <c r="E20" s="84">
        <f>ROUND('CANT. OBRA'!E9,2)</f>
        <v>17998.75</v>
      </c>
      <c r="F20" s="95"/>
      <c r="G20" s="95">
        <f t="shared" si="2"/>
        <v>0</v>
      </c>
    </row>
    <row r="21" spans="1:7" ht="22.5" outlineLevel="1" x14ac:dyDescent="0.2">
      <c r="A21" s="82" t="s">
        <v>183</v>
      </c>
      <c r="B21" s="92"/>
      <c r="C21" s="96" t="s">
        <v>184</v>
      </c>
      <c r="D21" s="92" t="s">
        <v>20</v>
      </c>
      <c r="E21" s="94">
        <f>ROUND('CANT. OBRA'!$E$10,2)</f>
        <v>298.87</v>
      </c>
      <c r="F21" s="95"/>
      <c r="G21" s="95">
        <f t="shared" si="2"/>
        <v>0</v>
      </c>
    </row>
    <row r="22" spans="1:7" ht="33.75" outlineLevel="1" x14ac:dyDescent="0.2">
      <c r="A22" s="82" t="s">
        <v>185</v>
      </c>
      <c r="B22" s="92"/>
      <c r="C22" s="96" t="s">
        <v>186</v>
      </c>
      <c r="D22" s="92" t="s">
        <v>20</v>
      </c>
      <c r="E22" s="94">
        <f>ROUND('CANT. OBRA'!$E$10,2)</f>
        <v>298.87</v>
      </c>
      <c r="F22" s="95"/>
      <c r="G22" s="95">
        <f t="shared" si="2"/>
        <v>0</v>
      </c>
    </row>
    <row r="23" spans="1:7" ht="22.5" outlineLevel="1" x14ac:dyDescent="0.2">
      <c r="A23" s="82" t="s">
        <v>187</v>
      </c>
      <c r="B23" s="92"/>
      <c r="C23" s="119" t="s">
        <v>246</v>
      </c>
      <c r="D23" s="92" t="s">
        <v>20</v>
      </c>
      <c r="E23" s="94">
        <f>ROUND('CANT. OBRA'!$E$11,2)</f>
        <v>3401.7</v>
      </c>
      <c r="F23" s="95"/>
      <c r="G23" s="95">
        <f t="shared" si="2"/>
        <v>0</v>
      </c>
    </row>
    <row r="24" spans="1:7" ht="33.75" outlineLevel="1" x14ac:dyDescent="0.2">
      <c r="A24" s="82" t="s">
        <v>188</v>
      </c>
      <c r="B24" s="92"/>
      <c r="C24" s="119" t="s">
        <v>240</v>
      </c>
      <c r="D24" s="92" t="s">
        <v>20</v>
      </c>
      <c r="E24" s="94">
        <f>ROUND('CANT. OBRA'!$E$11,2)</f>
        <v>3401.7</v>
      </c>
      <c r="F24" s="95"/>
      <c r="G24" s="95">
        <f t="shared" si="2"/>
        <v>0</v>
      </c>
    </row>
    <row r="25" spans="1:7" ht="180" outlineLevel="1" x14ac:dyDescent="0.2">
      <c r="A25" s="82" t="s">
        <v>189</v>
      </c>
      <c r="B25" s="92"/>
      <c r="C25" s="93" t="s">
        <v>190</v>
      </c>
      <c r="D25" s="92" t="s">
        <v>18</v>
      </c>
      <c r="E25" s="94">
        <f>'CANT. OBRA'!I9</f>
        <v>15</v>
      </c>
      <c r="F25" s="95"/>
      <c r="G25" s="95">
        <f t="shared" si="2"/>
        <v>0</v>
      </c>
    </row>
    <row r="26" spans="1:7" ht="168.75" outlineLevel="1" x14ac:dyDescent="0.2">
      <c r="A26" s="82" t="s">
        <v>191</v>
      </c>
      <c r="B26" s="92"/>
      <c r="C26" s="93" t="s">
        <v>192</v>
      </c>
      <c r="D26" s="92" t="s">
        <v>6</v>
      </c>
      <c r="E26" s="94">
        <f>'CANT. OBRA'!I10</f>
        <v>272</v>
      </c>
      <c r="F26" s="95"/>
      <c r="G26" s="95">
        <f t="shared" si="2"/>
        <v>0</v>
      </c>
    </row>
    <row r="27" spans="1:7" ht="168.75" outlineLevel="1" x14ac:dyDescent="0.2">
      <c r="A27" s="82" t="s">
        <v>193</v>
      </c>
      <c r="B27" s="92"/>
      <c r="C27" s="96" t="s">
        <v>194</v>
      </c>
      <c r="D27" s="92" t="s">
        <v>6</v>
      </c>
      <c r="E27" s="94">
        <f>'CANT. OBRA'!I11</f>
        <v>8</v>
      </c>
      <c r="F27" s="95"/>
      <c r="G27" s="95">
        <f t="shared" si="2"/>
        <v>0</v>
      </c>
    </row>
    <row r="28" spans="1:7" ht="168.75" outlineLevel="1" x14ac:dyDescent="0.2">
      <c r="A28" s="82" t="s">
        <v>193</v>
      </c>
      <c r="B28" s="92"/>
      <c r="C28" s="96" t="s">
        <v>234</v>
      </c>
      <c r="D28" s="92" t="s">
        <v>6</v>
      </c>
      <c r="E28" s="94">
        <f>'CANT. OBRA'!I12</f>
        <v>4</v>
      </c>
      <c r="F28" s="95"/>
      <c r="G28" s="95">
        <f t="shared" ref="G28" si="3">E28*F28</f>
        <v>0</v>
      </c>
    </row>
    <row r="29" spans="1:7" ht="168.75" outlineLevel="1" x14ac:dyDescent="0.2">
      <c r="A29" s="82" t="s">
        <v>193</v>
      </c>
      <c r="B29" s="92"/>
      <c r="C29" s="96" t="s">
        <v>235</v>
      </c>
      <c r="D29" s="92" t="s">
        <v>6</v>
      </c>
      <c r="E29" s="94">
        <f>'CANT. OBRA'!I13</f>
        <v>1</v>
      </c>
      <c r="F29" s="95"/>
      <c r="G29" s="95">
        <f t="shared" ref="G29" si="4">E29*F29</f>
        <v>0</v>
      </c>
    </row>
    <row r="30" spans="1:7" ht="33.75" outlineLevel="1" x14ac:dyDescent="0.2">
      <c r="A30" s="82" t="s">
        <v>195</v>
      </c>
      <c r="B30" s="92"/>
      <c r="C30" s="93" t="s">
        <v>19</v>
      </c>
      <c r="D30" s="92" t="s">
        <v>18</v>
      </c>
      <c r="E30" s="94">
        <v>9</v>
      </c>
      <c r="F30" s="95"/>
      <c r="G30" s="95">
        <f t="shared" si="2"/>
        <v>0</v>
      </c>
    </row>
    <row r="31" spans="1:7" ht="15" customHeight="1" x14ac:dyDescent="0.2">
      <c r="A31" s="86"/>
      <c r="B31" s="125" t="s">
        <v>244</v>
      </c>
      <c r="C31" s="125"/>
      <c r="D31" s="125"/>
      <c r="E31" s="125"/>
      <c r="F31" s="125"/>
      <c r="G31" s="91">
        <f>SUM(G19:G30)+0.01</f>
        <v>0.01</v>
      </c>
    </row>
    <row r="32" spans="1:7" x14ac:dyDescent="0.2">
      <c r="A32" s="76" t="s">
        <v>196</v>
      </c>
      <c r="B32" s="77"/>
      <c r="C32" s="78" t="s">
        <v>197</v>
      </c>
      <c r="D32" s="79"/>
      <c r="E32" s="80"/>
      <c r="F32" s="79"/>
      <c r="G32" s="81"/>
    </row>
    <row r="33" spans="1:7" ht="33.75" outlineLevel="1" x14ac:dyDescent="0.2">
      <c r="A33" s="82" t="s">
        <v>198</v>
      </c>
      <c r="B33" s="82"/>
      <c r="C33" s="83" t="s">
        <v>199</v>
      </c>
      <c r="D33" s="82" t="s">
        <v>20</v>
      </c>
      <c r="E33" s="84">
        <f>ROUND('CANT. OBRA'!F22,2)</f>
        <v>12336</v>
      </c>
      <c r="F33" s="85"/>
      <c r="G33" s="85">
        <f t="shared" ref="G33:G47" si="5">E33*F33</f>
        <v>0</v>
      </c>
    </row>
    <row r="34" spans="1:7" ht="101.25" outlineLevel="1" x14ac:dyDescent="0.2">
      <c r="A34" s="82" t="s">
        <v>200</v>
      </c>
      <c r="B34" s="92"/>
      <c r="C34" s="93" t="s">
        <v>201</v>
      </c>
      <c r="D34" s="92" t="s">
        <v>15</v>
      </c>
      <c r="E34" s="94">
        <f>ROUND('CANT. OBRA'!F23,2)</f>
        <v>9498.7199999999993</v>
      </c>
      <c r="F34" s="95"/>
      <c r="G34" s="95">
        <f t="shared" si="5"/>
        <v>0</v>
      </c>
    </row>
    <row r="35" spans="1:7" ht="78.75" outlineLevel="1" x14ac:dyDescent="0.2">
      <c r="A35" s="82" t="s">
        <v>202</v>
      </c>
      <c r="B35" s="92"/>
      <c r="C35" s="96" t="s">
        <v>131</v>
      </c>
      <c r="D35" s="92" t="s">
        <v>15</v>
      </c>
      <c r="E35" s="94">
        <f>ROUND('CANT. OBRA'!F24,2)</f>
        <v>863.52</v>
      </c>
      <c r="F35" s="97"/>
      <c r="G35" s="95">
        <f t="shared" si="5"/>
        <v>0</v>
      </c>
    </row>
    <row r="36" spans="1:7" ht="56.25" outlineLevel="1" x14ac:dyDescent="0.2">
      <c r="A36" s="82" t="s">
        <v>203</v>
      </c>
      <c r="B36" s="92"/>
      <c r="C36" s="96" t="s">
        <v>16</v>
      </c>
      <c r="D36" s="92" t="s">
        <v>15</v>
      </c>
      <c r="E36" s="94">
        <f>ROUND('CANT. OBRA'!F25,2)</f>
        <v>3681.54</v>
      </c>
      <c r="F36" s="95"/>
      <c r="G36" s="95">
        <f t="shared" si="5"/>
        <v>0</v>
      </c>
    </row>
    <row r="37" spans="1:7" ht="45" outlineLevel="1" x14ac:dyDescent="0.2">
      <c r="A37" s="82" t="s">
        <v>204</v>
      </c>
      <c r="B37" s="92"/>
      <c r="C37" s="93" t="s">
        <v>21</v>
      </c>
      <c r="D37" s="92" t="s">
        <v>15</v>
      </c>
      <c r="E37" s="94">
        <f>ROUND('CANT. OBRA'!F26,2)</f>
        <v>4728.6400000000003</v>
      </c>
      <c r="F37" s="95"/>
      <c r="G37" s="95">
        <f t="shared" si="5"/>
        <v>0</v>
      </c>
    </row>
    <row r="38" spans="1:7" ht="45" outlineLevel="1" x14ac:dyDescent="0.2">
      <c r="A38" s="82" t="s">
        <v>177</v>
      </c>
      <c r="B38" s="92" t="s">
        <v>27</v>
      </c>
      <c r="C38" s="96" t="s">
        <v>132</v>
      </c>
      <c r="D38" s="92" t="s">
        <v>15</v>
      </c>
      <c r="E38" s="94">
        <f>ROUND('CANT. OBRA'!F27,2)</f>
        <v>225.03</v>
      </c>
      <c r="F38" s="95"/>
      <c r="G38" s="95">
        <f t="shared" si="5"/>
        <v>0</v>
      </c>
    </row>
    <row r="39" spans="1:7" ht="33.75" outlineLevel="1" x14ac:dyDescent="0.2">
      <c r="A39" s="82" t="s">
        <v>205</v>
      </c>
      <c r="B39" s="82"/>
      <c r="C39" s="83" t="s">
        <v>206</v>
      </c>
      <c r="D39" s="82" t="s">
        <v>20</v>
      </c>
      <c r="E39" s="84">
        <f>ROUND('CANT. OBRA'!$F$28,2)</f>
        <v>12336</v>
      </c>
      <c r="F39" s="85"/>
      <c r="G39" s="85">
        <f t="shared" si="5"/>
        <v>0</v>
      </c>
    </row>
    <row r="40" spans="1:7" ht="67.5" outlineLevel="1" x14ac:dyDescent="0.2">
      <c r="A40" s="82" t="s">
        <v>207</v>
      </c>
      <c r="B40" s="82"/>
      <c r="C40" s="83" t="s">
        <v>208</v>
      </c>
      <c r="D40" s="82" t="s">
        <v>20</v>
      </c>
      <c r="E40" s="84">
        <f>ROUND('CANT. OBRA'!$F$28,2)</f>
        <v>12336</v>
      </c>
      <c r="F40" s="95"/>
      <c r="G40" s="85">
        <f t="shared" si="5"/>
        <v>0</v>
      </c>
    </row>
    <row r="41" spans="1:7" ht="33.75" outlineLevel="1" x14ac:dyDescent="0.2">
      <c r="A41" s="82" t="s">
        <v>209</v>
      </c>
      <c r="B41" s="92"/>
      <c r="C41" s="93" t="s">
        <v>210</v>
      </c>
      <c r="D41" s="92" t="s">
        <v>6</v>
      </c>
      <c r="E41" s="94">
        <f>'CANT. OBRA'!$F$29</f>
        <v>2056</v>
      </c>
      <c r="F41" s="95"/>
      <c r="G41" s="95">
        <f t="shared" si="5"/>
        <v>0</v>
      </c>
    </row>
    <row r="42" spans="1:7" ht="45" outlineLevel="1" x14ac:dyDescent="0.2">
      <c r="A42" s="82" t="s">
        <v>211</v>
      </c>
      <c r="B42" s="92"/>
      <c r="C42" s="93" t="s">
        <v>212</v>
      </c>
      <c r="D42" s="92" t="s">
        <v>6</v>
      </c>
      <c r="E42" s="94">
        <f>'CANT. OBRA'!$F$29</f>
        <v>2056</v>
      </c>
      <c r="F42" s="95"/>
      <c r="G42" s="95">
        <f t="shared" si="5"/>
        <v>0</v>
      </c>
    </row>
    <row r="43" spans="1:7" ht="33.75" outlineLevel="1" x14ac:dyDescent="0.2">
      <c r="A43" s="82" t="s">
        <v>213</v>
      </c>
      <c r="B43" s="92"/>
      <c r="C43" s="93" t="s">
        <v>214</v>
      </c>
      <c r="D43" s="92" t="s">
        <v>6</v>
      </c>
      <c r="E43" s="94">
        <f>'CANT. OBRA'!$F$30</f>
        <v>2056</v>
      </c>
      <c r="F43" s="97"/>
      <c r="G43" s="97">
        <f>E43*F43</f>
        <v>0</v>
      </c>
    </row>
    <row r="44" spans="1:7" ht="33.75" outlineLevel="1" x14ac:dyDescent="0.2">
      <c r="A44" s="82" t="s">
        <v>215</v>
      </c>
      <c r="B44" s="92"/>
      <c r="C44" s="93" t="s">
        <v>216</v>
      </c>
      <c r="D44" s="92" t="s">
        <v>6</v>
      </c>
      <c r="E44" s="94">
        <f>'CANT. OBRA'!$F$30</f>
        <v>2056</v>
      </c>
      <c r="F44" s="97"/>
      <c r="G44" s="97">
        <f t="shared" ref="G44" si="6">E44*F44</f>
        <v>0</v>
      </c>
    </row>
    <row r="45" spans="1:7" ht="33.75" outlineLevel="1" x14ac:dyDescent="0.2">
      <c r="A45" s="82" t="s">
        <v>217</v>
      </c>
      <c r="B45" s="92"/>
      <c r="C45" s="93" t="s">
        <v>218</v>
      </c>
      <c r="D45" s="92" t="s">
        <v>6</v>
      </c>
      <c r="E45" s="94">
        <f>'CANT. OBRA'!$F$31</f>
        <v>4112</v>
      </c>
      <c r="F45" s="95"/>
      <c r="G45" s="95">
        <f t="shared" si="5"/>
        <v>0</v>
      </c>
    </row>
    <row r="46" spans="1:7" ht="33.75" outlineLevel="1" x14ac:dyDescent="0.2">
      <c r="A46" s="82" t="s">
        <v>219</v>
      </c>
      <c r="B46" s="92"/>
      <c r="C46" s="96" t="s">
        <v>220</v>
      </c>
      <c r="D46" s="92" t="s">
        <v>6</v>
      </c>
      <c r="E46" s="94">
        <f>'CANT. OBRA'!$F$31</f>
        <v>4112</v>
      </c>
      <c r="F46" s="95"/>
      <c r="G46" s="95">
        <f t="shared" si="5"/>
        <v>0</v>
      </c>
    </row>
    <row r="47" spans="1:7" ht="157.5" outlineLevel="1" x14ac:dyDescent="0.2">
      <c r="A47" s="82" t="s">
        <v>221</v>
      </c>
      <c r="B47" s="92"/>
      <c r="C47" s="93" t="s">
        <v>14</v>
      </c>
      <c r="D47" s="92" t="s">
        <v>6</v>
      </c>
      <c r="E47" s="94">
        <f>'CANT. OBRA'!F32</f>
        <v>2056</v>
      </c>
      <c r="F47" s="95"/>
      <c r="G47" s="95">
        <f t="shared" si="5"/>
        <v>0</v>
      </c>
    </row>
    <row r="48" spans="1:7" ht="15" customHeight="1" x14ac:dyDescent="0.2">
      <c r="A48" s="86"/>
      <c r="B48" s="124" t="s">
        <v>245</v>
      </c>
      <c r="C48" s="124"/>
      <c r="D48" s="124"/>
      <c r="E48" s="124"/>
      <c r="F48" s="124"/>
      <c r="G48" s="91">
        <f>SUM(G33:G47)</f>
        <v>0</v>
      </c>
    </row>
    <row r="49" spans="1:8" x14ac:dyDescent="0.2">
      <c r="A49" s="99"/>
      <c r="B49" s="100"/>
      <c r="C49" s="101"/>
      <c r="D49" s="102"/>
      <c r="E49" s="102"/>
      <c r="F49" s="103" t="s">
        <v>241</v>
      </c>
      <c r="G49" s="104">
        <f>G48+G31+G17+G9</f>
        <v>0.01</v>
      </c>
    </row>
    <row r="50" spans="1:8" ht="14.25" customHeight="1" x14ac:dyDescent="0.2">
      <c r="A50" s="126"/>
      <c r="B50" s="126"/>
      <c r="C50" s="126"/>
      <c r="D50" s="126"/>
      <c r="E50" s="126"/>
      <c r="F50" s="105" t="s">
        <v>7</v>
      </c>
      <c r="G50" s="106">
        <f>G49*0.16</f>
        <v>1.6000000000000001E-3</v>
      </c>
      <c r="H50" s="98"/>
    </row>
    <row r="51" spans="1:8" x14ac:dyDescent="0.2">
      <c r="A51" s="126"/>
      <c r="B51" s="126"/>
      <c r="C51" s="126"/>
      <c r="D51" s="126"/>
      <c r="E51" s="126"/>
      <c r="F51" s="63" t="s">
        <v>8</v>
      </c>
      <c r="G51" s="107">
        <f>G49+G50</f>
        <v>1.1600000000000001E-2</v>
      </c>
      <c r="H51" s="98"/>
    </row>
    <row r="52" spans="1:8" x14ac:dyDescent="0.2">
      <c r="A52" s="121"/>
      <c r="B52" s="121"/>
      <c r="C52" s="121"/>
      <c r="D52" s="121"/>
      <c r="E52" s="121"/>
      <c r="F52" s="121"/>
      <c r="G52" s="66"/>
    </row>
    <row r="53" spans="1:8" x14ac:dyDescent="0.2">
      <c r="A53" s="121"/>
      <c r="B53" s="121"/>
      <c r="C53" s="121"/>
      <c r="D53" s="121"/>
      <c r="E53" s="121"/>
      <c r="F53" s="121"/>
      <c r="G53" s="107"/>
    </row>
  </sheetData>
  <mergeCells count="7">
    <mergeCell ref="A52:F53"/>
    <mergeCell ref="C1:F1"/>
    <mergeCell ref="A5:B5"/>
    <mergeCell ref="B17:F17"/>
    <mergeCell ref="B31:F31"/>
    <mergeCell ref="B48:F48"/>
    <mergeCell ref="A50:E51"/>
  </mergeCells>
  <pageMargins left="0.7" right="0.7" top="0.75" bottom="0.75" header="0.3" footer="0.3"/>
  <headerFooter>
    <oddHeader>&amp;C&amp;G</oddHeader>
    <oddFooter>Página &amp;P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1"/>
  <sheetViews>
    <sheetView tabSelected="1" topLeftCell="A4" zoomScaleNormal="100" zoomScaleSheetLayoutView="100" workbookViewId="0">
      <selection activeCell="N35" sqref="N35"/>
    </sheetView>
  </sheetViews>
  <sheetFormatPr baseColWidth="10" defaultRowHeight="11.25" x14ac:dyDescent="0.2"/>
  <cols>
    <col min="1" max="1" width="2.28515625" style="111" customWidth="1"/>
    <col min="2" max="3" width="8.7109375" style="111" customWidth="1"/>
    <col min="4" max="6" width="11.42578125" style="111"/>
    <col min="7" max="7" width="12.7109375" style="111" customWidth="1"/>
    <col min="8" max="10" width="11.42578125" style="111"/>
    <col min="11" max="12" width="16.42578125" style="111" customWidth="1"/>
    <col min="13" max="16384" width="11.42578125" style="111"/>
  </cols>
  <sheetData>
    <row r="1" spans="2:11" s="3" customFormat="1" ht="40.5" customHeight="1" x14ac:dyDescent="0.2">
      <c r="B1" s="1"/>
      <c r="C1" s="142" t="s">
        <v>11</v>
      </c>
      <c r="D1" s="141" t="s">
        <v>133</v>
      </c>
      <c r="E1" s="141"/>
      <c r="F1" s="141"/>
      <c r="G1" s="141"/>
      <c r="H1" s="141"/>
      <c r="I1" s="141"/>
      <c r="J1" s="141"/>
      <c r="K1" s="141"/>
    </row>
    <row r="2" spans="2:11" s="3" customFormat="1" ht="12.75" customHeight="1" x14ac:dyDescent="0.2">
      <c r="C2" s="2" t="s">
        <v>138</v>
      </c>
      <c r="D2" s="3" t="str">
        <f>'[1]PARTIDA A'!C2</f>
        <v>DELEGACIÓN DE MIRAFLORES</v>
      </c>
      <c r="E2" s="4"/>
      <c r="F2" s="4"/>
    </row>
    <row r="3" spans="2:11" s="3" customFormat="1" x14ac:dyDescent="0.2">
      <c r="C3" s="2" t="s">
        <v>139</v>
      </c>
      <c r="D3" s="3" t="str">
        <f>'[1]PARTIDA A'!C3</f>
        <v>MUNICIPIO DE LOS CABOS, B.C.S</v>
      </c>
      <c r="K3" s="6"/>
    </row>
    <row r="4" spans="2:11" s="3" customFormat="1" x14ac:dyDescent="0.2">
      <c r="C4" s="2"/>
      <c r="I4" s="7"/>
    </row>
    <row r="5" spans="2:11" s="3" customFormat="1" x14ac:dyDescent="0.2">
      <c r="C5" s="2"/>
      <c r="I5" s="7"/>
    </row>
    <row r="7" spans="2:11" s="3" customFormat="1" x14ac:dyDescent="0.2">
      <c r="B7" s="135" t="s">
        <v>161</v>
      </c>
      <c r="C7" s="135"/>
      <c r="D7" s="135"/>
      <c r="E7" s="135"/>
      <c r="F7" s="135"/>
      <c r="G7" s="135"/>
      <c r="H7" s="135"/>
    </row>
    <row r="8" spans="2:11" s="3" customFormat="1" ht="12.75" customHeight="1" x14ac:dyDescent="0.2">
      <c r="B8" s="136" t="s">
        <v>1</v>
      </c>
      <c r="C8" s="136"/>
      <c r="D8" s="136"/>
      <c r="E8" s="47" t="s">
        <v>119</v>
      </c>
      <c r="G8" s="136" t="s">
        <v>162</v>
      </c>
      <c r="H8" s="136"/>
      <c r="I8" s="47" t="s">
        <v>118</v>
      </c>
    </row>
    <row r="9" spans="2:11" s="3" customFormat="1" x14ac:dyDescent="0.2">
      <c r="B9" s="3" t="s">
        <v>134</v>
      </c>
      <c r="E9" s="19">
        <f>EXCAVACIONES!D347</f>
        <v>17998.746999999996</v>
      </c>
      <c r="G9" s="3" t="s">
        <v>163</v>
      </c>
      <c r="H9" s="5"/>
      <c r="I9" s="32">
        <v>15</v>
      </c>
      <c r="K9" s="6"/>
    </row>
    <row r="10" spans="2:11" s="3" customFormat="1" x14ac:dyDescent="0.2">
      <c r="B10" s="3" t="s">
        <v>135</v>
      </c>
      <c r="E10" s="19">
        <f>EXCAVACIONES!D411</f>
        <v>298.87</v>
      </c>
      <c r="G10" s="3" t="s">
        <v>164</v>
      </c>
      <c r="H10" s="5"/>
      <c r="I10" s="32">
        <v>272</v>
      </c>
      <c r="K10" s="6"/>
    </row>
    <row r="11" spans="2:11" s="3" customFormat="1" x14ac:dyDescent="0.2">
      <c r="B11" s="3" t="s">
        <v>136</v>
      </c>
      <c r="E11" s="19">
        <f>EXCAVACIONES!D401</f>
        <v>3401.7</v>
      </c>
      <c r="G11" s="3" t="s">
        <v>158</v>
      </c>
      <c r="H11" s="5"/>
      <c r="I11" s="32">
        <v>8</v>
      </c>
      <c r="K11" s="6"/>
    </row>
    <row r="12" spans="2:11" s="3" customFormat="1" x14ac:dyDescent="0.2">
      <c r="B12" s="3" t="s">
        <v>120</v>
      </c>
      <c r="E12" s="19">
        <f>EXCAVACIONES!D411+EXCAVACIONES!D401+EXCAVACIONES!D347</f>
        <v>21699.316999999995</v>
      </c>
      <c r="G12" s="3" t="s">
        <v>165</v>
      </c>
      <c r="H12" s="5"/>
      <c r="I12" s="32">
        <v>4</v>
      </c>
      <c r="K12" s="6"/>
    </row>
    <row r="13" spans="2:11" s="3" customFormat="1" x14ac:dyDescent="0.2">
      <c r="B13" s="3" t="s">
        <v>121</v>
      </c>
      <c r="E13" s="19">
        <f>EXCAVACIONES!J347+EXCAVACIONES!J401+EXCAVACIONES!J411</f>
        <v>26923.300517500018</v>
      </c>
      <c r="G13" s="3" t="s">
        <v>159</v>
      </c>
      <c r="H13" s="5"/>
      <c r="I13" s="32">
        <v>1</v>
      </c>
      <c r="K13" s="6"/>
    </row>
    <row r="14" spans="2:11" s="3" customFormat="1" x14ac:dyDescent="0.2">
      <c r="B14" s="3" t="s">
        <v>122</v>
      </c>
      <c r="E14" s="19">
        <f>EXCAVACIONES!K347+EXCAVACIONES!K401+EXCAVACIONES!K411</f>
        <v>1661.465775000001</v>
      </c>
      <c r="H14" s="5"/>
      <c r="K14" s="6"/>
    </row>
    <row r="15" spans="2:11" s="3" customFormat="1" x14ac:dyDescent="0.2">
      <c r="B15" s="3" t="s">
        <v>123</v>
      </c>
      <c r="E15" s="19">
        <f>EXCAVACIONES!M413+EXCAVACIONES!M403+EXCAVACIONES!M349</f>
        <v>7880.5934991072199</v>
      </c>
      <c r="G15" s="5"/>
      <c r="K15" s="6"/>
    </row>
    <row r="16" spans="2:11" s="3" customFormat="1" x14ac:dyDescent="0.2">
      <c r="B16" s="3" t="s">
        <v>124</v>
      </c>
      <c r="E16" s="19">
        <f>EXCAVACIONES!N347+EXCAVACIONES!N401+EXCAVACIONES!N411</f>
        <v>16437.908850700016</v>
      </c>
      <c r="G16" s="5"/>
      <c r="K16" s="6"/>
    </row>
    <row r="17" spans="2:18" s="3" customFormat="1" x14ac:dyDescent="0.2">
      <c r="B17" s="3" t="s">
        <v>125</v>
      </c>
      <c r="E17" s="19">
        <f>EXCAVACIONES!L411+EXCAVACIONES!L401+EXCAVACIONES!L347</f>
        <v>943.33239269277419</v>
      </c>
      <c r="K17" s="6"/>
    </row>
    <row r="19" spans="2:18" x14ac:dyDescent="0.2">
      <c r="B19" s="128" t="s">
        <v>231</v>
      </c>
      <c r="C19" s="128"/>
      <c r="D19" s="128"/>
      <c r="E19" s="128"/>
      <c r="F19" s="117">
        <v>2056</v>
      </c>
    </row>
    <row r="20" spans="2:18" x14ac:dyDescent="0.2">
      <c r="B20" s="137" t="s">
        <v>229</v>
      </c>
      <c r="C20" s="137"/>
      <c r="D20" s="137"/>
      <c r="E20" s="137"/>
      <c r="F20" s="137"/>
    </row>
    <row r="21" spans="2:18" ht="21" x14ac:dyDescent="0.2">
      <c r="B21" s="129" t="s">
        <v>1</v>
      </c>
      <c r="C21" s="129"/>
      <c r="D21" s="129"/>
      <c r="E21" s="129"/>
      <c r="F21" s="116" t="s">
        <v>230</v>
      </c>
    </row>
    <row r="22" spans="2:18" x14ac:dyDescent="0.2">
      <c r="B22" s="130" t="s">
        <v>156</v>
      </c>
      <c r="C22" s="130"/>
      <c r="D22" s="130"/>
      <c r="E22" s="130"/>
      <c r="F22" s="115">
        <f>F19*D39</f>
        <v>12336</v>
      </c>
    </row>
    <row r="23" spans="2:18" x14ac:dyDescent="0.2">
      <c r="B23" s="130" t="s">
        <v>157</v>
      </c>
      <c r="C23" s="130"/>
      <c r="D23" s="130"/>
      <c r="E23" s="130"/>
      <c r="F23" s="115">
        <f>F19*H39</f>
        <v>9498.7199999999975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2:18" x14ac:dyDescent="0.2">
      <c r="B24" s="130" t="s">
        <v>225</v>
      </c>
      <c r="C24" s="130"/>
      <c r="D24" s="130"/>
      <c r="E24" s="130"/>
      <c r="F24" s="115">
        <f>F19*I39</f>
        <v>863.51999999999987</v>
      </c>
    </row>
    <row r="25" spans="2:18" x14ac:dyDescent="0.2">
      <c r="B25" s="130" t="s">
        <v>226</v>
      </c>
      <c r="C25" s="130"/>
      <c r="D25" s="130"/>
      <c r="E25" s="130"/>
      <c r="F25" s="115">
        <f>F19*K41</f>
        <v>3681.5377153627169</v>
      </c>
    </row>
    <row r="26" spans="2:18" x14ac:dyDescent="0.2">
      <c r="B26" s="130" t="s">
        <v>227</v>
      </c>
      <c r="C26" s="130"/>
      <c r="D26" s="130"/>
      <c r="E26" s="130"/>
      <c r="F26" s="115">
        <f>F19*L39</f>
        <v>4728.6355199999998</v>
      </c>
    </row>
    <row r="27" spans="2:18" x14ac:dyDescent="0.2">
      <c r="B27" s="130" t="s">
        <v>228</v>
      </c>
      <c r="C27" s="130"/>
      <c r="D27" s="130"/>
      <c r="E27" s="130"/>
      <c r="F27" s="115">
        <f>F19*J39</f>
        <v>225.02676463728233</v>
      </c>
    </row>
    <row r="28" spans="2:18" x14ac:dyDescent="0.2">
      <c r="B28" s="130" t="s">
        <v>232</v>
      </c>
      <c r="C28" s="130"/>
      <c r="D28" s="130"/>
      <c r="E28" s="130"/>
      <c r="F28" s="115">
        <f>F19*D39</f>
        <v>12336</v>
      </c>
    </row>
    <row r="29" spans="2:18" x14ac:dyDescent="0.2">
      <c r="B29" s="130" t="s">
        <v>236</v>
      </c>
      <c r="C29" s="130"/>
      <c r="D29" s="130"/>
      <c r="E29" s="130"/>
      <c r="F29" s="112">
        <f>F19</f>
        <v>2056</v>
      </c>
    </row>
    <row r="30" spans="2:18" x14ac:dyDescent="0.2">
      <c r="B30" s="130" t="s">
        <v>237</v>
      </c>
      <c r="C30" s="130"/>
      <c r="D30" s="130"/>
      <c r="E30" s="130"/>
      <c r="F30" s="112">
        <f>F19</f>
        <v>2056</v>
      </c>
    </row>
    <row r="31" spans="2:18" x14ac:dyDescent="0.2">
      <c r="B31" s="130" t="s">
        <v>238</v>
      </c>
      <c r="C31" s="130"/>
      <c r="D31" s="130"/>
      <c r="E31" s="130"/>
      <c r="F31" s="112">
        <f>2*F19</f>
        <v>4112</v>
      </c>
    </row>
    <row r="32" spans="2:18" x14ac:dyDescent="0.2">
      <c r="B32" s="130" t="s">
        <v>239</v>
      </c>
      <c r="C32" s="130"/>
      <c r="D32" s="130"/>
      <c r="E32" s="130"/>
      <c r="F32" s="112">
        <f>F19</f>
        <v>2056</v>
      </c>
    </row>
    <row r="34" spans="2:12" s="3" customFormat="1" ht="12" customHeight="1" x14ac:dyDescent="0.2">
      <c r="B34" s="134" t="s">
        <v>233</v>
      </c>
      <c r="C34" s="134"/>
      <c r="D34" s="134"/>
      <c r="E34" s="134"/>
      <c r="F34" s="134"/>
      <c r="G34" s="134"/>
      <c r="H34" s="134"/>
      <c r="I34" s="134"/>
      <c r="J34" s="134"/>
      <c r="K34" s="134"/>
      <c r="L34" s="134"/>
    </row>
    <row r="35" spans="2:12" s="10" customFormat="1" ht="31.5" x14ac:dyDescent="0.2">
      <c r="B35" s="131" t="s">
        <v>28</v>
      </c>
      <c r="C35" s="131"/>
      <c r="D35" s="8" t="s">
        <v>141</v>
      </c>
      <c r="E35" s="9" t="s">
        <v>142</v>
      </c>
      <c r="F35" s="9" t="s">
        <v>143</v>
      </c>
      <c r="G35" s="9" t="s">
        <v>127</v>
      </c>
      <c r="H35" s="9" t="s">
        <v>146</v>
      </c>
      <c r="I35" s="9" t="s">
        <v>147</v>
      </c>
      <c r="J35" s="9" t="s">
        <v>148</v>
      </c>
      <c r="K35" s="9" t="s">
        <v>149</v>
      </c>
      <c r="L35" s="9" t="s">
        <v>124</v>
      </c>
    </row>
    <row r="36" spans="2:12" s="10" customFormat="1" x14ac:dyDescent="0.2">
      <c r="B36" s="132"/>
      <c r="C36" s="132"/>
      <c r="D36" s="11" t="s">
        <v>151</v>
      </c>
      <c r="E36" s="11" t="s">
        <v>152</v>
      </c>
      <c r="F36" s="11" t="s">
        <v>151</v>
      </c>
      <c r="G36" s="11" t="s">
        <v>151</v>
      </c>
      <c r="H36" s="11" t="s">
        <v>15</v>
      </c>
      <c r="I36" s="11" t="s">
        <v>15</v>
      </c>
      <c r="J36" s="12" t="s">
        <v>15</v>
      </c>
      <c r="K36" s="11" t="s">
        <v>151</v>
      </c>
      <c r="L36" s="11" t="s">
        <v>15</v>
      </c>
    </row>
    <row r="37" spans="2:12" s="3" customFormat="1" ht="15" customHeight="1" x14ac:dyDescent="0.2">
      <c r="B37" s="133">
        <v>6</v>
      </c>
      <c r="C37" s="133"/>
      <c r="D37" s="133"/>
      <c r="E37" s="133"/>
      <c r="F37" s="133"/>
      <c r="G37" s="133"/>
      <c r="H37" s="133"/>
      <c r="I37" s="133"/>
      <c r="J37" s="13">
        <f>PI()*(B37*0.0254)^2/4</f>
        <v>1.8241469247509915E-2</v>
      </c>
      <c r="K37" s="14">
        <f>0.3+(0.0254*B37)</f>
        <v>0.45239999999999997</v>
      </c>
    </row>
    <row r="38" spans="2:12" s="3" customFormat="1" ht="13.5" customHeight="1" x14ac:dyDescent="0.2">
      <c r="B38" s="42" t="s">
        <v>154</v>
      </c>
      <c r="C38" s="42" t="s">
        <v>155</v>
      </c>
      <c r="D38" s="33">
        <v>6</v>
      </c>
      <c r="E38" s="34">
        <f>$B$37</f>
        <v>6</v>
      </c>
      <c r="F38" s="33">
        <v>0.7</v>
      </c>
      <c r="G38" s="33">
        <v>1.1000000000000001</v>
      </c>
      <c r="H38" s="35">
        <f>D38*F38*G38</f>
        <v>4.6199999999999992</v>
      </c>
      <c r="I38" s="35">
        <f>D38*F38*0.1</f>
        <v>0.41999999999999993</v>
      </c>
      <c r="J38" s="35">
        <f>D38*$J$37</f>
        <v>0.1094488154850595</v>
      </c>
      <c r="K38" s="36">
        <f>D38*F38*$K$37</f>
        <v>1.9000799999999995</v>
      </c>
      <c r="L38" s="37">
        <f t="shared" ref="L38" si="0">H38-I38-K38</f>
        <v>2.2999199999999997</v>
      </c>
    </row>
    <row r="39" spans="2:12" s="10" customFormat="1" ht="13.5" customHeight="1" x14ac:dyDescent="0.2">
      <c r="B39" s="21"/>
      <c r="C39" s="22"/>
      <c r="D39" s="23">
        <f>SUM(D38:D38)</f>
        <v>6</v>
      </c>
      <c r="E39" s="22"/>
      <c r="F39" s="22" t="s">
        <v>9</v>
      </c>
      <c r="G39" s="22"/>
      <c r="H39" s="24">
        <f>SUM(H38:H38)</f>
        <v>4.6199999999999992</v>
      </c>
      <c r="I39" s="24">
        <f>SUM(I38:I38)</f>
        <v>0.41999999999999993</v>
      </c>
      <c r="J39" s="31">
        <f>SUM(J38:J38)</f>
        <v>0.1094488154850595</v>
      </c>
      <c r="K39" s="24">
        <f>SUM(K38:K38)</f>
        <v>1.9000799999999995</v>
      </c>
      <c r="L39" s="24">
        <f>SUM(L38:L38)</f>
        <v>2.2999199999999997</v>
      </c>
    </row>
    <row r="40" spans="2:12" s="10" customFormat="1" ht="13.5" customHeight="1" x14ac:dyDescent="0.2">
      <c r="B40" s="21"/>
      <c r="C40" s="22"/>
      <c r="D40" s="23"/>
      <c r="E40" s="22"/>
      <c r="F40" s="22"/>
      <c r="G40" s="22"/>
      <c r="H40" s="24"/>
      <c r="K40" s="109">
        <f>-J39</f>
        <v>-0.1094488154850595</v>
      </c>
      <c r="L40" s="24"/>
    </row>
    <row r="41" spans="2:12" s="10" customFormat="1" ht="13.5" customHeight="1" x14ac:dyDescent="0.2">
      <c r="B41" s="21"/>
      <c r="C41" s="22"/>
      <c r="D41" s="23"/>
      <c r="E41" s="22"/>
      <c r="F41" s="22"/>
      <c r="G41" s="22"/>
      <c r="H41" s="127" t="s">
        <v>153</v>
      </c>
      <c r="I41" s="127"/>
      <c r="J41" s="127"/>
      <c r="K41" s="110">
        <f>K39-J39</f>
        <v>1.7906311845149401</v>
      </c>
      <c r="L41" s="24"/>
    </row>
  </sheetData>
  <mergeCells count="23">
    <mergeCell ref="B30:E30"/>
    <mergeCell ref="B32:E32"/>
    <mergeCell ref="B20:F20"/>
    <mergeCell ref="G8:H8"/>
    <mergeCell ref="B26:E26"/>
    <mergeCell ref="B27:E27"/>
    <mergeCell ref="B28:E28"/>
    <mergeCell ref="H41:J41"/>
    <mergeCell ref="D1:K1"/>
    <mergeCell ref="B19:E19"/>
    <mergeCell ref="B21:E21"/>
    <mergeCell ref="B29:E29"/>
    <mergeCell ref="B31:E31"/>
    <mergeCell ref="B35:C35"/>
    <mergeCell ref="B36:C36"/>
    <mergeCell ref="B37:I37"/>
    <mergeCell ref="B34:L34"/>
    <mergeCell ref="B7:H7"/>
    <mergeCell ref="B8:D8"/>
    <mergeCell ref="B23:E23"/>
    <mergeCell ref="B24:E24"/>
    <mergeCell ref="B25:E25"/>
    <mergeCell ref="B22:E22"/>
  </mergeCell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15"/>
  <sheetViews>
    <sheetView zoomScale="110" zoomScaleNormal="110" zoomScaleSheetLayoutView="100" workbookViewId="0">
      <selection activeCell="I30" sqref="I30"/>
    </sheetView>
  </sheetViews>
  <sheetFormatPr baseColWidth="10" defaultColWidth="11.42578125" defaultRowHeight="11.25" x14ac:dyDescent="0.2"/>
  <cols>
    <col min="1" max="1" width="2.28515625" style="3" customWidth="1"/>
    <col min="2" max="3" width="7.7109375" style="3" customWidth="1"/>
    <col min="4" max="4" width="11.5703125" style="3" bestFit="1" customWidth="1"/>
    <col min="5" max="5" width="10.140625" style="3" bestFit="1" customWidth="1"/>
    <col min="6" max="6" width="13.42578125" style="3" customWidth="1"/>
    <col min="7" max="7" width="12.7109375" style="3" customWidth="1"/>
    <col min="8" max="8" width="13" style="3" bestFit="1" customWidth="1"/>
    <col min="9" max="9" width="14.140625" style="3" bestFit="1" customWidth="1"/>
    <col min="10" max="10" width="14.140625" style="3" customWidth="1"/>
    <col min="11" max="11" width="16.42578125" style="3" customWidth="1"/>
    <col min="12" max="12" width="13.140625" style="3" customWidth="1"/>
    <col min="13" max="13" width="13.85546875" style="3" bestFit="1" customWidth="1"/>
    <col min="14" max="14" width="12.7109375" style="3" customWidth="1"/>
    <col min="15" max="16384" width="11.42578125" style="3"/>
  </cols>
  <sheetData>
    <row r="1" spans="2:14" ht="29.25" customHeight="1" x14ac:dyDescent="0.2">
      <c r="B1" s="1"/>
      <c r="C1" s="142" t="s">
        <v>11</v>
      </c>
      <c r="D1" s="141" t="s">
        <v>133</v>
      </c>
      <c r="E1" s="141"/>
      <c r="F1" s="141"/>
      <c r="G1" s="141"/>
      <c r="H1" s="141"/>
      <c r="I1" s="141"/>
      <c r="J1" s="141"/>
      <c r="K1" s="141"/>
    </row>
    <row r="2" spans="2:14" ht="12.75" customHeight="1" x14ac:dyDescent="0.2">
      <c r="C2" s="2" t="s">
        <v>138</v>
      </c>
      <c r="D2" s="3" t="str">
        <f>'[1]PARTIDA A'!C2</f>
        <v>DELEGACIÓN DE MIRAFLORES</v>
      </c>
      <c r="E2" s="4"/>
      <c r="F2" s="4"/>
      <c r="G2" s="4"/>
    </row>
    <row r="3" spans="2:14" x14ac:dyDescent="0.2">
      <c r="C3" s="2" t="s">
        <v>139</v>
      </c>
      <c r="D3" s="3" t="str">
        <f>'[1]PARTIDA A'!C3</f>
        <v>MUNICIPIO DE LOS CABOS, B.C.S</v>
      </c>
      <c r="G3" s="5"/>
      <c r="K3" s="6"/>
    </row>
    <row r="4" spans="2:14" x14ac:dyDescent="0.2">
      <c r="C4" s="2"/>
      <c r="G4" s="5"/>
      <c r="K4" s="7"/>
    </row>
    <row r="5" spans="2:14" x14ac:dyDescent="0.2">
      <c r="C5" s="2"/>
      <c r="G5" s="5"/>
      <c r="K5" s="7"/>
    </row>
    <row r="6" spans="2:14" ht="12" customHeight="1" x14ac:dyDescent="0.2">
      <c r="B6" s="138" t="s">
        <v>140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</row>
    <row r="7" spans="2:14" s="10" customFormat="1" ht="45" customHeight="1" x14ac:dyDescent="0.2">
      <c r="B7" s="131" t="s">
        <v>28</v>
      </c>
      <c r="C7" s="131"/>
      <c r="D7" s="8" t="s">
        <v>141</v>
      </c>
      <c r="E7" s="9" t="s">
        <v>142</v>
      </c>
      <c r="F7" s="9" t="s">
        <v>143</v>
      </c>
      <c r="G7" s="9" t="s">
        <v>144</v>
      </c>
      <c r="H7" s="9" t="s">
        <v>145</v>
      </c>
      <c r="I7" s="9" t="s">
        <v>127</v>
      </c>
      <c r="J7" s="9" t="s">
        <v>146</v>
      </c>
      <c r="K7" s="9" t="s">
        <v>147</v>
      </c>
      <c r="L7" s="9" t="s">
        <v>148</v>
      </c>
      <c r="M7" s="9" t="s">
        <v>149</v>
      </c>
      <c r="N7" s="9" t="s">
        <v>150</v>
      </c>
    </row>
    <row r="8" spans="2:14" s="10" customFormat="1" x14ac:dyDescent="0.2">
      <c r="B8" s="132"/>
      <c r="C8" s="132"/>
      <c r="D8" s="11" t="s">
        <v>151</v>
      </c>
      <c r="E8" s="11" t="s">
        <v>152</v>
      </c>
      <c r="F8" s="11" t="s">
        <v>151</v>
      </c>
      <c r="G8" s="11" t="s">
        <v>151</v>
      </c>
      <c r="H8" s="11" t="s">
        <v>151</v>
      </c>
      <c r="I8" s="11" t="s">
        <v>151</v>
      </c>
      <c r="J8" s="11" t="s">
        <v>15</v>
      </c>
      <c r="K8" s="11" t="s">
        <v>15</v>
      </c>
      <c r="L8" s="12" t="s">
        <v>15</v>
      </c>
      <c r="M8" s="11" t="s">
        <v>151</v>
      </c>
      <c r="N8" s="11" t="s">
        <v>15</v>
      </c>
    </row>
    <row r="9" spans="2:14" ht="15" customHeight="1" x14ac:dyDescent="0.2">
      <c r="B9" s="133">
        <v>8</v>
      </c>
      <c r="C9" s="133"/>
      <c r="D9" s="133"/>
      <c r="E9" s="133"/>
      <c r="F9" s="133"/>
      <c r="G9" s="133"/>
      <c r="H9" s="133"/>
      <c r="I9" s="133"/>
      <c r="J9" s="133"/>
      <c r="K9" s="133"/>
      <c r="L9" s="13">
        <f>PI()*(B9*0.0254)^2/4</f>
        <v>3.2429278662239852E-2</v>
      </c>
      <c r="M9" s="14">
        <f>0.3+(0.0254*B9)</f>
        <v>0.50319999999999998</v>
      </c>
      <c r="N9" s="118"/>
    </row>
    <row r="10" spans="2:14" ht="16.5" customHeight="1" x14ac:dyDescent="0.2">
      <c r="B10" s="41">
        <v>106</v>
      </c>
      <c r="C10" s="41">
        <v>107</v>
      </c>
      <c r="D10" s="15">
        <v>60.1</v>
      </c>
      <c r="E10" s="16">
        <f>$B$9</f>
        <v>8</v>
      </c>
      <c r="F10" s="15">
        <v>0.75</v>
      </c>
      <c r="G10" s="32">
        <v>1.25</v>
      </c>
      <c r="H10" s="32">
        <v>2.9</v>
      </c>
      <c r="I10" s="15">
        <f>AVERAGE(G10:H10)+0.1</f>
        <v>2.1750000000000003</v>
      </c>
      <c r="J10" s="17">
        <f t="shared" ref="J10" si="0">D10*F10*I10</f>
        <v>98.038125000000022</v>
      </c>
      <c r="K10" s="17">
        <f t="shared" ref="K10:K191" si="1">D10*F10*0.1</f>
        <v>4.5075000000000003</v>
      </c>
      <c r="L10" s="17">
        <f t="shared" ref="L10:L191" si="2">D10*$L$9</f>
        <v>1.9489996476006151</v>
      </c>
      <c r="M10" s="18">
        <f t="shared" ref="M10:M191" si="3">D10*F10*$M$9</f>
        <v>22.681740000000001</v>
      </c>
      <c r="N10" s="19">
        <f t="shared" ref="N10:N189" si="4">J10-K10-M10</f>
        <v>70.84888500000001</v>
      </c>
    </row>
    <row r="11" spans="2:14" ht="13.5" customHeight="1" x14ac:dyDescent="0.2">
      <c r="B11" s="41">
        <v>107</v>
      </c>
      <c r="C11" s="41">
        <v>108</v>
      </c>
      <c r="D11" s="15">
        <v>51.83</v>
      </c>
      <c r="E11" s="16">
        <f t="shared" ref="E11:E74" si="5">$B$9</f>
        <v>8</v>
      </c>
      <c r="F11" s="15">
        <v>0.75</v>
      </c>
      <c r="G11" s="32">
        <v>2.9</v>
      </c>
      <c r="H11" s="32">
        <v>1.5</v>
      </c>
      <c r="I11" s="15">
        <f t="shared" ref="I11:I73" si="6">AVERAGE(G11:H11)+0.1</f>
        <v>2.3000000000000003</v>
      </c>
      <c r="J11" s="17">
        <f t="shared" ref="J11:J74" si="7">D11*F11*I11</f>
        <v>89.406750000000017</v>
      </c>
      <c r="K11" s="17">
        <f t="shared" si="1"/>
        <v>3.8872500000000003</v>
      </c>
      <c r="L11" s="17">
        <f t="shared" si="2"/>
        <v>1.6808095130638914</v>
      </c>
      <c r="M11" s="18">
        <f t="shared" si="3"/>
        <v>19.560642000000001</v>
      </c>
      <c r="N11" s="19">
        <f t="shared" si="4"/>
        <v>65.958858000000021</v>
      </c>
    </row>
    <row r="12" spans="2:14" ht="15" customHeight="1" x14ac:dyDescent="0.2">
      <c r="B12" s="41">
        <v>108</v>
      </c>
      <c r="C12" s="41">
        <v>109</v>
      </c>
      <c r="D12" s="15">
        <v>83.02</v>
      </c>
      <c r="E12" s="16">
        <f t="shared" si="5"/>
        <v>8</v>
      </c>
      <c r="F12" s="15">
        <v>0.75</v>
      </c>
      <c r="G12" s="32">
        <v>1.5</v>
      </c>
      <c r="H12" s="32">
        <v>1.5</v>
      </c>
      <c r="I12" s="15">
        <f t="shared" si="6"/>
        <v>1.6</v>
      </c>
      <c r="J12" s="17">
        <f t="shared" si="7"/>
        <v>99.624000000000009</v>
      </c>
      <c r="K12" s="17">
        <f t="shared" si="1"/>
        <v>6.2265000000000006</v>
      </c>
      <c r="L12" s="17">
        <f t="shared" si="2"/>
        <v>2.6922787145391522</v>
      </c>
      <c r="M12" s="18">
        <f t="shared" si="3"/>
        <v>31.331747999999997</v>
      </c>
      <c r="N12" s="19">
        <f t="shared" si="4"/>
        <v>62.06575200000001</v>
      </c>
    </row>
    <row r="13" spans="2:14" ht="15" customHeight="1" x14ac:dyDescent="0.2">
      <c r="B13" s="41">
        <v>109</v>
      </c>
      <c r="C13" s="41">
        <v>110</v>
      </c>
      <c r="D13" s="15">
        <v>104.84</v>
      </c>
      <c r="E13" s="16">
        <f t="shared" si="5"/>
        <v>8</v>
      </c>
      <c r="F13" s="15">
        <v>0.75</v>
      </c>
      <c r="G13" s="32">
        <v>1.5</v>
      </c>
      <c r="H13" s="32">
        <v>1.5</v>
      </c>
      <c r="I13" s="15">
        <f t="shared" si="6"/>
        <v>1.6</v>
      </c>
      <c r="J13" s="17">
        <f t="shared" si="7"/>
        <v>125.80799999999999</v>
      </c>
      <c r="K13" s="17">
        <f t="shared" si="1"/>
        <v>7.8629999999999995</v>
      </c>
      <c r="L13" s="17">
        <f t="shared" si="2"/>
        <v>3.3998855749492263</v>
      </c>
      <c r="M13" s="18">
        <f t="shared" si="3"/>
        <v>39.566615999999996</v>
      </c>
      <c r="N13" s="19">
        <f t="shared" si="4"/>
        <v>78.378383999999997</v>
      </c>
    </row>
    <row r="14" spans="2:14" ht="13.5" customHeight="1" x14ac:dyDescent="0.2">
      <c r="B14" s="41">
        <v>111</v>
      </c>
      <c r="C14" s="41">
        <v>112</v>
      </c>
      <c r="D14" s="15">
        <v>34.020000000000003</v>
      </c>
      <c r="E14" s="16">
        <f t="shared" si="5"/>
        <v>8</v>
      </c>
      <c r="F14" s="15">
        <v>0.75</v>
      </c>
      <c r="G14" s="32">
        <v>1.25</v>
      </c>
      <c r="H14" s="32">
        <v>1.5</v>
      </c>
      <c r="I14" s="15">
        <f t="shared" si="6"/>
        <v>1.4750000000000001</v>
      </c>
      <c r="J14" s="17">
        <f t="shared" si="7"/>
        <v>37.634625</v>
      </c>
      <c r="K14" s="17">
        <f t="shared" si="1"/>
        <v>2.5515000000000003</v>
      </c>
      <c r="L14" s="17">
        <f t="shared" si="2"/>
        <v>1.1032440600893998</v>
      </c>
      <c r="M14" s="18">
        <f t="shared" si="3"/>
        <v>12.839148</v>
      </c>
      <c r="N14" s="19">
        <f t="shared" si="4"/>
        <v>22.243977000000001</v>
      </c>
    </row>
    <row r="15" spans="2:14" ht="15" customHeight="1" x14ac:dyDescent="0.2">
      <c r="B15" s="41">
        <v>112</v>
      </c>
      <c r="C15" s="41">
        <v>113</v>
      </c>
      <c r="D15" s="15">
        <v>46.79</v>
      </c>
      <c r="E15" s="16">
        <f t="shared" si="5"/>
        <v>8</v>
      </c>
      <c r="F15" s="15">
        <v>0.75</v>
      </c>
      <c r="G15" s="32">
        <v>1.5</v>
      </c>
      <c r="H15" s="32">
        <v>1.5</v>
      </c>
      <c r="I15" s="15">
        <f t="shared" si="6"/>
        <v>1.6</v>
      </c>
      <c r="J15" s="17">
        <f t="shared" si="7"/>
        <v>56.148000000000003</v>
      </c>
      <c r="K15" s="17">
        <f t="shared" si="1"/>
        <v>3.5092500000000002</v>
      </c>
      <c r="L15" s="17">
        <f t="shared" si="2"/>
        <v>1.5173659486062026</v>
      </c>
      <c r="M15" s="18">
        <f t="shared" si="3"/>
        <v>17.658546000000001</v>
      </c>
      <c r="N15" s="19">
        <f t="shared" si="4"/>
        <v>34.980204000000001</v>
      </c>
    </row>
    <row r="16" spans="2:14" ht="13.5" customHeight="1" x14ac:dyDescent="0.2">
      <c r="B16" s="41">
        <v>113</v>
      </c>
      <c r="C16" s="41">
        <v>114</v>
      </c>
      <c r="D16" s="15">
        <v>62.14</v>
      </c>
      <c r="E16" s="16">
        <f t="shared" si="5"/>
        <v>8</v>
      </c>
      <c r="F16" s="15">
        <v>0.75</v>
      </c>
      <c r="G16" s="32">
        <v>1.5</v>
      </c>
      <c r="H16" s="32">
        <v>1.5</v>
      </c>
      <c r="I16" s="15">
        <f t="shared" si="6"/>
        <v>1.6</v>
      </c>
      <c r="J16" s="17">
        <f t="shared" si="7"/>
        <v>74.568000000000012</v>
      </c>
      <c r="K16" s="17">
        <f t="shared" si="1"/>
        <v>4.6605000000000008</v>
      </c>
      <c r="L16" s="17">
        <f t="shared" si="2"/>
        <v>2.0151553760715846</v>
      </c>
      <c r="M16" s="18">
        <f t="shared" si="3"/>
        <v>23.451636000000001</v>
      </c>
      <c r="N16" s="19">
        <f t="shared" si="4"/>
        <v>46.455864000000012</v>
      </c>
    </row>
    <row r="17" spans="2:14" ht="13.5" customHeight="1" x14ac:dyDescent="0.2">
      <c r="B17" s="41">
        <v>114</v>
      </c>
      <c r="C17" s="41">
        <v>115</v>
      </c>
      <c r="D17" s="15">
        <v>40.68</v>
      </c>
      <c r="E17" s="16">
        <f t="shared" si="5"/>
        <v>8</v>
      </c>
      <c r="F17" s="15">
        <v>0.75</v>
      </c>
      <c r="G17" s="32">
        <v>1.5</v>
      </c>
      <c r="H17" s="32">
        <v>1.5</v>
      </c>
      <c r="I17" s="15">
        <f t="shared" si="6"/>
        <v>1.6</v>
      </c>
      <c r="J17" s="17">
        <f t="shared" si="7"/>
        <v>48.816000000000003</v>
      </c>
      <c r="K17" s="17">
        <f t="shared" si="1"/>
        <v>3.0510000000000002</v>
      </c>
      <c r="L17" s="17">
        <f t="shared" si="2"/>
        <v>1.3192230559799172</v>
      </c>
      <c r="M17" s="18">
        <f t="shared" si="3"/>
        <v>15.352631999999998</v>
      </c>
      <c r="N17" s="19">
        <f t="shared" si="4"/>
        <v>30.412368000000001</v>
      </c>
    </row>
    <row r="18" spans="2:14" ht="13.5" customHeight="1" x14ac:dyDescent="0.2">
      <c r="B18" s="41">
        <v>115</v>
      </c>
      <c r="C18" s="41">
        <v>116</v>
      </c>
      <c r="D18" s="15">
        <v>47.84</v>
      </c>
      <c r="E18" s="16">
        <f t="shared" si="5"/>
        <v>8</v>
      </c>
      <c r="F18" s="15">
        <v>0.75</v>
      </c>
      <c r="G18" s="32">
        <v>1.5</v>
      </c>
      <c r="H18" s="32">
        <v>1.5</v>
      </c>
      <c r="I18" s="15">
        <f t="shared" si="6"/>
        <v>1.6</v>
      </c>
      <c r="J18" s="17">
        <f t="shared" si="7"/>
        <v>57.408000000000008</v>
      </c>
      <c r="K18" s="17">
        <f t="shared" si="1"/>
        <v>3.5880000000000005</v>
      </c>
      <c r="L18" s="17">
        <f t="shared" si="2"/>
        <v>1.5514166912015546</v>
      </c>
      <c r="M18" s="18">
        <f t="shared" si="3"/>
        <v>18.054815999999999</v>
      </c>
      <c r="N18" s="19">
        <f t="shared" si="4"/>
        <v>35.765184000000005</v>
      </c>
    </row>
    <row r="19" spans="2:14" ht="13.5" customHeight="1" x14ac:dyDescent="0.2">
      <c r="B19" s="41">
        <v>116</v>
      </c>
      <c r="C19" s="41">
        <v>117</v>
      </c>
      <c r="D19" s="15">
        <v>30.92</v>
      </c>
      <c r="E19" s="16">
        <f t="shared" si="5"/>
        <v>8</v>
      </c>
      <c r="F19" s="15">
        <v>0.75</v>
      </c>
      <c r="G19" s="32">
        <v>1.5</v>
      </c>
      <c r="H19" s="32">
        <v>1.5</v>
      </c>
      <c r="I19" s="15">
        <f t="shared" si="6"/>
        <v>1.6</v>
      </c>
      <c r="J19" s="17">
        <f t="shared" si="7"/>
        <v>37.104000000000006</v>
      </c>
      <c r="K19" s="17">
        <f t="shared" si="1"/>
        <v>2.3190000000000004</v>
      </c>
      <c r="L19" s="17">
        <f t="shared" si="2"/>
        <v>1.0027132962364562</v>
      </c>
      <c r="M19" s="18">
        <f t="shared" si="3"/>
        <v>11.669207999999999</v>
      </c>
      <c r="N19" s="19">
        <f t="shared" si="4"/>
        <v>23.115792000000006</v>
      </c>
    </row>
    <row r="20" spans="2:14" ht="15" customHeight="1" x14ac:dyDescent="0.2">
      <c r="B20" s="41">
        <v>117</v>
      </c>
      <c r="C20" s="41">
        <v>118</v>
      </c>
      <c r="D20" s="15">
        <v>23.74</v>
      </c>
      <c r="E20" s="16">
        <f t="shared" si="5"/>
        <v>8</v>
      </c>
      <c r="F20" s="15">
        <v>0.75</v>
      </c>
      <c r="G20" s="32">
        <v>1.5</v>
      </c>
      <c r="H20" s="32">
        <v>1.5</v>
      </c>
      <c r="I20" s="15">
        <f t="shared" si="6"/>
        <v>1.6</v>
      </c>
      <c r="J20" s="17">
        <f t="shared" si="7"/>
        <v>28.488</v>
      </c>
      <c r="K20" s="17">
        <f t="shared" si="1"/>
        <v>1.7805</v>
      </c>
      <c r="L20" s="17">
        <f t="shared" si="2"/>
        <v>0.76987107544157407</v>
      </c>
      <c r="M20" s="18">
        <f t="shared" si="3"/>
        <v>8.9594759999999987</v>
      </c>
      <c r="N20" s="19">
        <f t="shared" si="4"/>
        <v>17.748024000000001</v>
      </c>
    </row>
    <row r="21" spans="2:14" ht="15" customHeight="1" x14ac:dyDescent="0.2">
      <c r="B21" s="41">
        <v>118</v>
      </c>
      <c r="C21" s="41">
        <v>119</v>
      </c>
      <c r="D21" s="15">
        <v>32.25</v>
      </c>
      <c r="E21" s="16">
        <f t="shared" si="5"/>
        <v>8</v>
      </c>
      <c r="F21" s="15">
        <v>0.75</v>
      </c>
      <c r="G21" s="32">
        <v>1.5</v>
      </c>
      <c r="H21" s="32">
        <v>1.5</v>
      </c>
      <c r="I21" s="15">
        <f t="shared" si="6"/>
        <v>1.6</v>
      </c>
      <c r="J21" s="17">
        <f t="shared" si="7"/>
        <v>38.700000000000003</v>
      </c>
      <c r="K21" s="17">
        <f t="shared" si="1"/>
        <v>2.4187500000000002</v>
      </c>
      <c r="L21" s="17">
        <f t="shared" si="2"/>
        <v>1.0458442368572352</v>
      </c>
      <c r="M21" s="18">
        <f t="shared" si="3"/>
        <v>12.171149999999999</v>
      </c>
      <c r="N21" s="19">
        <f t="shared" si="4"/>
        <v>24.110100000000003</v>
      </c>
    </row>
    <row r="22" spans="2:14" ht="13.5" customHeight="1" x14ac:dyDescent="0.2">
      <c r="B22" s="41">
        <v>119</v>
      </c>
      <c r="C22" s="41">
        <v>120</v>
      </c>
      <c r="D22" s="15">
        <v>33.74</v>
      </c>
      <c r="E22" s="16">
        <f t="shared" si="5"/>
        <v>8</v>
      </c>
      <c r="F22" s="15">
        <v>0.75</v>
      </c>
      <c r="G22" s="32">
        <v>1.5</v>
      </c>
      <c r="H22" s="32">
        <v>1.72</v>
      </c>
      <c r="I22" s="15">
        <f t="shared" si="6"/>
        <v>1.71</v>
      </c>
      <c r="J22" s="17">
        <f t="shared" si="7"/>
        <v>43.271549999999998</v>
      </c>
      <c r="K22" s="17">
        <f t="shared" si="1"/>
        <v>2.5305</v>
      </c>
      <c r="L22" s="17">
        <f t="shared" si="2"/>
        <v>1.0941638620639726</v>
      </c>
      <c r="M22" s="18">
        <f t="shared" si="3"/>
        <v>12.733476</v>
      </c>
      <c r="N22" s="19">
        <f t="shared" si="4"/>
        <v>28.007574000000002</v>
      </c>
    </row>
    <row r="23" spans="2:14" ht="15" customHeight="1" x14ac:dyDescent="0.2">
      <c r="B23" s="41">
        <v>120</v>
      </c>
      <c r="C23" s="41">
        <v>121</v>
      </c>
      <c r="D23" s="15">
        <v>31.9</v>
      </c>
      <c r="E23" s="16">
        <f t="shared" si="5"/>
        <v>8</v>
      </c>
      <c r="F23" s="15">
        <v>0.75</v>
      </c>
      <c r="G23" s="32">
        <v>1.72</v>
      </c>
      <c r="H23" s="32">
        <v>1.5</v>
      </c>
      <c r="I23" s="15">
        <f t="shared" si="6"/>
        <v>1.71</v>
      </c>
      <c r="J23" s="17">
        <f t="shared" si="7"/>
        <v>40.911749999999998</v>
      </c>
      <c r="K23" s="17">
        <f t="shared" si="1"/>
        <v>2.3924999999999996</v>
      </c>
      <c r="L23" s="17">
        <f t="shared" si="2"/>
        <v>1.0344939893254512</v>
      </c>
      <c r="M23" s="18">
        <f t="shared" si="3"/>
        <v>12.039059999999997</v>
      </c>
      <c r="N23" s="19">
        <f t="shared" si="4"/>
        <v>26.48019</v>
      </c>
    </row>
    <row r="24" spans="2:14" ht="13.5" customHeight="1" x14ac:dyDescent="0.2">
      <c r="B24" s="41">
        <v>121</v>
      </c>
      <c r="C24" s="41">
        <v>122</v>
      </c>
      <c r="D24" s="15">
        <v>18.11</v>
      </c>
      <c r="E24" s="16">
        <f t="shared" si="5"/>
        <v>8</v>
      </c>
      <c r="F24" s="15">
        <v>0.75</v>
      </c>
      <c r="G24" s="32">
        <v>1.5</v>
      </c>
      <c r="H24" s="32">
        <v>1.5</v>
      </c>
      <c r="I24" s="15">
        <f t="shared" si="6"/>
        <v>1.6</v>
      </c>
      <c r="J24" s="17">
        <f t="shared" si="7"/>
        <v>21.731999999999999</v>
      </c>
      <c r="K24" s="17">
        <f t="shared" si="1"/>
        <v>1.35825</v>
      </c>
      <c r="L24" s="17">
        <f t="shared" si="2"/>
        <v>0.58729423657316371</v>
      </c>
      <c r="M24" s="18">
        <f t="shared" si="3"/>
        <v>6.834714</v>
      </c>
      <c r="N24" s="19">
        <f t="shared" si="4"/>
        <v>13.539036000000001</v>
      </c>
    </row>
    <row r="25" spans="2:14" ht="13.5" customHeight="1" x14ac:dyDescent="0.2">
      <c r="B25" s="41">
        <v>122</v>
      </c>
      <c r="C25" s="41">
        <v>123</v>
      </c>
      <c r="D25" s="15">
        <v>12.8</v>
      </c>
      <c r="E25" s="16">
        <f t="shared" si="5"/>
        <v>8</v>
      </c>
      <c r="F25" s="15">
        <v>0.75</v>
      </c>
      <c r="G25" s="32">
        <v>1.5</v>
      </c>
      <c r="H25" s="32">
        <v>1.5</v>
      </c>
      <c r="I25" s="15">
        <f t="shared" si="6"/>
        <v>1.6</v>
      </c>
      <c r="J25" s="17">
        <f t="shared" si="7"/>
        <v>15.360000000000003</v>
      </c>
      <c r="K25" s="17">
        <f t="shared" si="1"/>
        <v>0.96000000000000019</v>
      </c>
      <c r="L25" s="17">
        <f t="shared" si="2"/>
        <v>0.41509476687667013</v>
      </c>
      <c r="M25" s="18">
        <f t="shared" si="3"/>
        <v>4.8307200000000003</v>
      </c>
      <c r="N25" s="19">
        <f t="shared" si="4"/>
        <v>9.5692800000000027</v>
      </c>
    </row>
    <row r="26" spans="2:14" ht="13.5" customHeight="1" x14ac:dyDescent="0.2">
      <c r="B26" s="41">
        <v>123</v>
      </c>
      <c r="C26" s="41">
        <v>124</v>
      </c>
      <c r="D26" s="15">
        <v>53.68</v>
      </c>
      <c r="E26" s="16">
        <f t="shared" si="5"/>
        <v>8</v>
      </c>
      <c r="F26" s="15">
        <v>0.75</v>
      </c>
      <c r="G26" s="32">
        <v>1.5</v>
      </c>
      <c r="H26" s="32">
        <v>1.5</v>
      </c>
      <c r="I26" s="15">
        <f t="shared" si="6"/>
        <v>1.6</v>
      </c>
      <c r="J26" s="17">
        <f t="shared" si="7"/>
        <v>64.415999999999997</v>
      </c>
      <c r="K26" s="17">
        <f t="shared" si="1"/>
        <v>4.0259999999999998</v>
      </c>
      <c r="L26" s="17">
        <f t="shared" si="2"/>
        <v>1.7408036785890353</v>
      </c>
      <c r="M26" s="18">
        <f t="shared" si="3"/>
        <v>20.258831999999998</v>
      </c>
      <c r="N26" s="19">
        <f t="shared" si="4"/>
        <v>40.131168000000002</v>
      </c>
    </row>
    <row r="27" spans="2:14" ht="13.5" customHeight="1" x14ac:dyDescent="0.2">
      <c r="B27" s="41">
        <v>124</v>
      </c>
      <c r="C27" s="41">
        <v>125</v>
      </c>
      <c r="D27" s="15">
        <v>26.3</v>
      </c>
      <c r="E27" s="16">
        <f t="shared" si="5"/>
        <v>8</v>
      </c>
      <c r="F27" s="15">
        <v>0.75</v>
      </c>
      <c r="G27" s="32">
        <v>1.5</v>
      </c>
      <c r="H27" s="32">
        <v>1.5</v>
      </c>
      <c r="I27" s="15">
        <f t="shared" si="6"/>
        <v>1.6</v>
      </c>
      <c r="J27" s="17">
        <f t="shared" si="7"/>
        <v>31.560000000000002</v>
      </c>
      <c r="K27" s="17">
        <f t="shared" si="1"/>
        <v>1.9725000000000001</v>
      </c>
      <c r="L27" s="17">
        <f t="shared" si="2"/>
        <v>0.85289002881690812</v>
      </c>
      <c r="M27" s="18">
        <f t="shared" si="3"/>
        <v>9.9256200000000003</v>
      </c>
      <c r="N27" s="19">
        <f t="shared" si="4"/>
        <v>19.661880000000004</v>
      </c>
    </row>
    <row r="28" spans="2:14" ht="15" customHeight="1" x14ac:dyDescent="0.2">
      <c r="B28" s="41">
        <v>125</v>
      </c>
      <c r="C28" s="41">
        <v>126</v>
      </c>
      <c r="D28" s="15">
        <v>31.78</v>
      </c>
      <c r="E28" s="16">
        <f t="shared" si="5"/>
        <v>8</v>
      </c>
      <c r="F28" s="15">
        <v>0.75</v>
      </c>
      <c r="G28" s="32">
        <v>1.5</v>
      </c>
      <c r="H28" s="32">
        <v>1.5</v>
      </c>
      <c r="I28" s="15">
        <f t="shared" si="6"/>
        <v>1.6</v>
      </c>
      <c r="J28" s="17">
        <f t="shared" si="7"/>
        <v>38.136000000000003</v>
      </c>
      <c r="K28" s="17">
        <f t="shared" si="1"/>
        <v>2.3835000000000002</v>
      </c>
      <c r="L28" s="17">
        <f t="shared" si="2"/>
        <v>1.0306024758859826</v>
      </c>
      <c r="M28" s="18">
        <f t="shared" si="3"/>
        <v>11.993772</v>
      </c>
      <c r="N28" s="19">
        <f t="shared" si="4"/>
        <v>23.758728000000005</v>
      </c>
    </row>
    <row r="29" spans="2:14" ht="15" customHeight="1" x14ac:dyDescent="0.2">
      <c r="B29" s="41">
        <v>126</v>
      </c>
      <c r="C29" s="41">
        <v>127</v>
      </c>
      <c r="D29" s="15">
        <v>45.88</v>
      </c>
      <c r="E29" s="16">
        <f t="shared" si="5"/>
        <v>8</v>
      </c>
      <c r="F29" s="15">
        <v>0.75</v>
      </c>
      <c r="G29" s="32">
        <v>1.5</v>
      </c>
      <c r="H29" s="32">
        <v>1.5</v>
      </c>
      <c r="I29" s="15">
        <f t="shared" si="6"/>
        <v>1.6</v>
      </c>
      <c r="J29" s="17">
        <f t="shared" si="7"/>
        <v>55.056000000000012</v>
      </c>
      <c r="K29" s="17">
        <f t="shared" si="1"/>
        <v>3.4410000000000007</v>
      </c>
      <c r="L29" s="17">
        <f t="shared" si="2"/>
        <v>1.4878553050235646</v>
      </c>
      <c r="M29" s="18">
        <f t="shared" si="3"/>
        <v>17.315112000000003</v>
      </c>
      <c r="N29" s="19">
        <f t="shared" si="4"/>
        <v>34.29988800000001</v>
      </c>
    </row>
    <row r="30" spans="2:14" ht="13.5" customHeight="1" x14ac:dyDescent="0.2">
      <c r="B30" s="41">
        <v>127</v>
      </c>
      <c r="C30" s="41">
        <v>128</v>
      </c>
      <c r="D30" s="15">
        <v>48.08</v>
      </c>
      <c r="E30" s="16">
        <f t="shared" si="5"/>
        <v>8</v>
      </c>
      <c r="F30" s="15">
        <v>0.75</v>
      </c>
      <c r="G30" s="32">
        <v>1.5</v>
      </c>
      <c r="H30" s="32">
        <v>1.5</v>
      </c>
      <c r="I30" s="15">
        <f t="shared" si="6"/>
        <v>1.6</v>
      </c>
      <c r="J30" s="17">
        <f t="shared" si="7"/>
        <v>57.696000000000005</v>
      </c>
      <c r="K30" s="17">
        <f t="shared" si="1"/>
        <v>3.6060000000000003</v>
      </c>
      <c r="L30" s="17">
        <f t="shared" si="2"/>
        <v>1.559199718080492</v>
      </c>
      <c r="M30" s="18">
        <f t="shared" si="3"/>
        <v>18.145392000000001</v>
      </c>
      <c r="N30" s="19">
        <f t="shared" si="4"/>
        <v>35.944608000000002</v>
      </c>
    </row>
    <row r="31" spans="2:14" ht="15" customHeight="1" x14ac:dyDescent="0.2">
      <c r="B31" s="41">
        <v>128</v>
      </c>
      <c r="C31" s="41">
        <v>129</v>
      </c>
      <c r="D31" s="15">
        <v>33.96</v>
      </c>
      <c r="E31" s="16">
        <f t="shared" si="5"/>
        <v>8</v>
      </c>
      <c r="F31" s="15">
        <v>0.75</v>
      </c>
      <c r="G31" s="32">
        <v>1.5</v>
      </c>
      <c r="H31" s="32">
        <v>1.5</v>
      </c>
      <c r="I31" s="15">
        <f t="shared" si="6"/>
        <v>1.6</v>
      </c>
      <c r="J31" s="17">
        <f t="shared" si="7"/>
        <v>40.752000000000002</v>
      </c>
      <c r="K31" s="17">
        <f t="shared" si="1"/>
        <v>2.5470000000000002</v>
      </c>
      <c r="L31" s="17">
        <f t="shared" si="2"/>
        <v>1.1012983033696655</v>
      </c>
      <c r="M31" s="18">
        <f t="shared" si="3"/>
        <v>12.816503999999998</v>
      </c>
      <c r="N31" s="19">
        <f t="shared" si="4"/>
        <v>25.388496000000007</v>
      </c>
    </row>
    <row r="32" spans="2:14" ht="13.5" customHeight="1" x14ac:dyDescent="0.2">
      <c r="B32" s="41">
        <v>129</v>
      </c>
      <c r="C32" s="41">
        <v>130</v>
      </c>
      <c r="D32" s="15">
        <v>18.63</v>
      </c>
      <c r="E32" s="16">
        <f t="shared" si="5"/>
        <v>8</v>
      </c>
      <c r="F32" s="15">
        <v>0.75</v>
      </c>
      <c r="G32" s="32">
        <v>1.5</v>
      </c>
      <c r="H32" s="32">
        <v>1.5</v>
      </c>
      <c r="I32" s="15">
        <f t="shared" si="6"/>
        <v>1.6</v>
      </c>
      <c r="J32" s="17">
        <f t="shared" si="7"/>
        <v>22.356000000000002</v>
      </c>
      <c r="K32" s="17">
        <f t="shared" si="1"/>
        <v>1.3972500000000001</v>
      </c>
      <c r="L32" s="17">
        <f t="shared" si="2"/>
        <v>0.60415746147752847</v>
      </c>
      <c r="M32" s="18">
        <f t="shared" si="3"/>
        <v>7.0309619999999997</v>
      </c>
      <c r="N32" s="19">
        <f t="shared" si="4"/>
        <v>13.927788000000003</v>
      </c>
    </row>
    <row r="33" spans="2:14" ht="13.5" customHeight="1" x14ac:dyDescent="0.2">
      <c r="B33" s="41">
        <v>130</v>
      </c>
      <c r="C33" s="41">
        <v>131</v>
      </c>
      <c r="D33" s="15">
        <v>46.13</v>
      </c>
      <c r="E33" s="16">
        <f t="shared" si="5"/>
        <v>8</v>
      </c>
      <c r="F33" s="15">
        <v>0.75</v>
      </c>
      <c r="G33" s="32">
        <v>1.5</v>
      </c>
      <c r="H33" s="32">
        <v>1.5</v>
      </c>
      <c r="I33" s="15">
        <f t="shared" si="6"/>
        <v>1.6</v>
      </c>
      <c r="J33" s="17">
        <f t="shared" si="7"/>
        <v>55.356000000000009</v>
      </c>
      <c r="K33" s="17">
        <f t="shared" si="1"/>
        <v>3.4597500000000005</v>
      </c>
      <c r="L33" s="17">
        <f t="shared" si="2"/>
        <v>1.4959626246891244</v>
      </c>
      <c r="M33" s="18">
        <f t="shared" si="3"/>
        <v>17.409462000000001</v>
      </c>
      <c r="N33" s="19">
        <f t="shared" si="4"/>
        <v>34.486788000000004</v>
      </c>
    </row>
    <row r="34" spans="2:14" ht="13.5" customHeight="1" x14ac:dyDescent="0.2">
      <c r="B34" s="41">
        <v>131</v>
      </c>
      <c r="C34" s="41">
        <v>132</v>
      </c>
      <c r="D34" s="15">
        <v>43.45</v>
      </c>
      <c r="E34" s="16">
        <f t="shared" si="5"/>
        <v>8</v>
      </c>
      <c r="F34" s="15">
        <v>0.75</v>
      </c>
      <c r="G34" s="32">
        <v>1.5</v>
      </c>
      <c r="H34" s="32">
        <v>1.67</v>
      </c>
      <c r="I34" s="15">
        <f t="shared" si="6"/>
        <v>1.6850000000000001</v>
      </c>
      <c r="J34" s="17">
        <f t="shared" si="7"/>
        <v>54.909937500000012</v>
      </c>
      <c r="K34" s="17">
        <f t="shared" si="1"/>
        <v>3.2587500000000009</v>
      </c>
      <c r="L34" s="17">
        <f t="shared" si="2"/>
        <v>1.4090521578743216</v>
      </c>
      <c r="M34" s="18">
        <f t="shared" si="3"/>
        <v>16.398030000000002</v>
      </c>
      <c r="N34" s="19">
        <f t="shared" si="4"/>
        <v>35.253157500000015</v>
      </c>
    </row>
    <row r="35" spans="2:14" ht="13.5" customHeight="1" x14ac:dyDescent="0.2">
      <c r="B35" s="41">
        <v>132</v>
      </c>
      <c r="C35" s="41">
        <v>68</v>
      </c>
      <c r="D35" s="15">
        <v>15.63</v>
      </c>
      <c r="E35" s="16">
        <f t="shared" si="5"/>
        <v>8</v>
      </c>
      <c r="F35" s="15">
        <v>0.75</v>
      </c>
      <c r="G35" s="32">
        <v>1.67</v>
      </c>
      <c r="H35" s="32">
        <v>1.75</v>
      </c>
      <c r="I35" s="15">
        <f t="shared" si="6"/>
        <v>1.81</v>
      </c>
      <c r="J35" s="17">
        <f t="shared" si="7"/>
        <v>21.217725000000002</v>
      </c>
      <c r="K35" s="17">
        <f t="shared" si="1"/>
        <v>1.17225</v>
      </c>
      <c r="L35" s="17">
        <f t="shared" si="2"/>
        <v>0.50686962549080894</v>
      </c>
      <c r="M35" s="18">
        <f t="shared" si="3"/>
        <v>5.8987619999999996</v>
      </c>
      <c r="N35" s="19">
        <f t="shared" si="4"/>
        <v>14.146713000000004</v>
      </c>
    </row>
    <row r="36" spans="2:14" ht="15" customHeight="1" x14ac:dyDescent="0.2">
      <c r="B36" s="41">
        <v>133</v>
      </c>
      <c r="C36" s="41">
        <v>108</v>
      </c>
      <c r="D36" s="15">
        <v>56.01</v>
      </c>
      <c r="E36" s="16">
        <f t="shared" si="5"/>
        <v>8</v>
      </c>
      <c r="F36" s="15">
        <v>0.75</v>
      </c>
      <c r="G36" s="32">
        <v>1.25</v>
      </c>
      <c r="H36" s="32">
        <v>1.5</v>
      </c>
      <c r="I36" s="15">
        <f t="shared" si="6"/>
        <v>1.4750000000000001</v>
      </c>
      <c r="J36" s="17">
        <f t="shared" si="7"/>
        <v>61.961062500000004</v>
      </c>
      <c r="K36" s="17">
        <f t="shared" si="1"/>
        <v>4.2007500000000002</v>
      </c>
      <c r="L36" s="17">
        <f t="shared" si="2"/>
        <v>1.816363897872054</v>
      </c>
      <c r="M36" s="18">
        <f t="shared" si="3"/>
        <v>21.138173999999999</v>
      </c>
      <c r="N36" s="19">
        <f t="shared" si="4"/>
        <v>36.622138500000005</v>
      </c>
    </row>
    <row r="37" spans="2:14" ht="15" customHeight="1" x14ac:dyDescent="0.2">
      <c r="B37" s="41">
        <v>133</v>
      </c>
      <c r="C37" s="41">
        <v>134</v>
      </c>
      <c r="D37" s="15">
        <v>54.45</v>
      </c>
      <c r="E37" s="16">
        <f t="shared" si="5"/>
        <v>8</v>
      </c>
      <c r="F37" s="15">
        <v>0.75</v>
      </c>
      <c r="G37" s="32">
        <v>1.25</v>
      </c>
      <c r="H37" s="32">
        <v>1.5</v>
      </c>
      <c r="I37" s="15">
        <f t="shared" si="6"/>
        <v>1.4750000000000001</v>
      </c>
      <c r="J37" s="17">
        <f t="shared" si="7"/>
        <v>60.235312500000013</v>
      </c>
      <c r="K37" s="17">
        <f t="shared" si="1"/>
        <v>4.0837500000000011</v>
      </c>
      <c r="L37" s="17">
        <f t="shared" si="2"/>
        <v>1.7657742231589599</v>
      </c>
      <c r="M37" s="18">
        <f t="shared" si="3"/>
        <v>20.549430000000001</v>
      </c>
      <c r="N37" s="19">
        <f t="shared" si="4"/>
        <v>35.60213250000001</v>
      </c>
    </row>
    <row r="38" spans="2:14" ht="13.5" customHeight="1" x14ac:dyDescent="0.2">
      <c r="B38" s="41">
        <v>134</v>
      </c>
      <c r="C38" s="41">
        <v>135</v>
      </c>
      <c r="D38" s="15">
        <v>32.299999999999997</v>
      </c>
      <c r="E38" s="16">
        <f t="shared" si="5"/>
        <v>8</v>
      </c>
      <c r="F38" s="15">
        <v>0.75</v>
      </c>
      <c r="G38" s="32">
        <v>1.5</v>
      </c>
      <c r="H38" s="32">
        <v>1.5</v>
      </c>
      <c r="I38" s="15">
        <f t="shared" si="6"/>
        <v>1.6</v>
      </c>
      <c r="J38" s="17">
        <f t="shared" si="7"/>
        <v>38.76</v>
      </c>
      <c r="K38" s="17">
        <f t="shared" si="1"/>
        <v>2.4224999999999999</v>
      </c>
      <c r="L38" s="17">
        <f t="shared" si="2"/>
        <v>1.0474657007903472</v>
      </c>
      <c r="M38" s="18">
        <f t="shared" si="3"/>
        <v>12.190019999999999</v>
      </c>
      <c r="N38" s="19">
        <f t="shared" si="4"/>
        <v>24.147480000000002</v>
      </c>
    </row>
    <row r="39" spans="2:14" ht="15" customHeight="1" x14ac:dyDescent="0.2">
      <c r="B39" s="41">
        <v>135</v>
      </c>
      <c r="C39" s="41">
        <v>136</v>
      </c>
      <c r="D39" s="15">
        <v>85.67</v>
      </c>
      <c r="E39" s="16">
        <f t="shared" si="5"/>
        <v>8</v>
      </c>
      <c r="F39" s="15">
        <v>0.75</v>
      </c>
      <c r="G39" s="32">
        <v>1.5</v>
      </c>
      <c r="H39" s="32">
        <v>1.5</v>
      </c>
      <c r="I39" s="15">
        <f t="shared" si="6"/>
        <v>1.6</v>
      </c>
      <c r="J39" s="17">
        <f t="shared" si="7"/>
        <v>102.804</v>
      </c>
      <c r="K39" s="17">
        <f t="shared" si="1"/>
        <v>6.4252500000000001</v>
      </c>
      <c r="L39" s="17">
        <f t="shared" si="2"/>
        <v>2.7782163029940881</v>
      </c>
      <c r="M39" s="18">
        <f t="shared" si="3"/>
        <v>32.331857999999997</v>
      </c>
      <c r="N39" s="19">
        <f t="shared" si="4"/>
        <v>64.046892</v>
      </c>
    </row>
    <row r="40" spans="2:14" ht="13.5" customHeight="1" x14ac:dyDescent="0.2">
      <c r="B40" s="41">
        <v>136</v>
      </c>
      <c r="C40" s="41">
        <v>137</v>
      </c>
      <c r="D40" s="15">
        <v>40.76</v>
      </c>
      <c r="E40" s="16">
        <f t="shared" si="5"/>
        <v>8</v>
      </c>
      <c r="F40" s="15">
        <v>0.75</v>
      </c>
      <c r="G40" s="32">
        <v>1.5</v>
      </c>
      <c r="H40" s="32">
        <v>1.5</v>
      </c>
      <c r="I40" s="15">
        <f t="shared" si="6"/>
        <v>1.6</v>
      </c>
      <c r="J40" s="17">
        <f t="shared" si="7"/>
        <v>48.912000000000006</v>
      </c>
      <c r="K40" s="17">
        <f t="shared" si="1"/>
        <v>3.0570000000000004</v>
      </c>
      <c r="L40" s="17">
        <f t="shared" si="2"/>
        <v>1.3218173982728962</v>
      </c>
      <c r="M40" s="18">
        <f t="shared" si="3"/>
        <v>15.382823999999999</v>
      </c>
      <c r="N40" s="19">
        <f t="shared" si="4"/>
        <v>30.472176000000005</v>
      </c>
    </row>
    <row r="41" spans="2:14" ht="13.5" customHeight="1" x14ac:dyDescent="0.2">
      <c r="B41" s="41">
        <v>137</v>
      </c>
      <c r="C41" s="41">
        <v>139</v>
      </c>
      <c r="D41" s="15">
        <v>42.3</v>
      </c>
      <c r="E41" s="16">
        <f t="shared" si="5"/>
        <v>8</v>
      </c>
      <c r="F41" s="15">
        <v>0.75</v>
      </c>
      <c r="G41" s="32">
        <v>1.5</v>
      </c>
      <c r="H41" s="32">
        <v>1.5</v>
      </c>
      <c r="I41" s="15">
        <f t="shared" si="6"/>
        <v>1.6</v>
      </c>
      <c r="J41" s="17">
        <f t="shared" si="7"/>
        <v>50.76</v>
      </c>
      <c r="K41" s="17">
        <f t="shared" si="1"/>
        <v>3.1724999999999999</v>
      </c>
      <c r="L41" s="17">
        <f t="shared" si="2"/>
        <v>1.3717584874127458</v>
      </c>
      <c r="M41" s="18">
        <f t="shared" si="3"/>
        <v>15.964019999999998</v>
      </c>
      <c r="N41" s="19">
        <f t="shared" si="4"/>
        <v>31.623480000000001</v>
      </c>
    </row>
    <row r="42" spans="2:14" ht="13.5" customHeight="1" x14ac:dyDescent="0.2">
      <c r="B42" s="41">
        <v>138</v>
      </c>
      <c r="C42" s="41">
        <v>139</v>
      </c>
      <c r="D42" s="15">
        <v>120.88</v>
      </c>
      <c r="E42" s="16">
        <f t="shared" si="5"/>
        <v>8</v>
      </c>
      <c r="F42" s="15">
        <v>0.75</v>
      </c>
      <c r="G42" s="32">
        <v>1.5</v>
      </c>
      <c r="H42" s="32">
        <v>1.5</v>
      </c>
      <c r="I42" s="15">
        <f t="shared" si="6"/>
        <v>1.6</v>
      </c>
      <c r="J42" s="17">
        <f t="shared" si="7"/>
        <v>145.05600000000001</v>
      </c>
      <c r="K42" s="17">
        <f t="shared" si="1"/>
        <v>9.0660000000000007</v>
      </c>
      <c r="L42" s="17">
        <f t="shared" si="2"/>
        <v>3.920051204691553</v>
      </c>
      <c r="M42" s="18">
        <f t="shared" si="3"/>
        <v>45.620111999999999</v>
      </c>
      <c r="N42" s="19">
        <f t="shared" si="4"/>
        <v>90.369888000000003</v>
      </c>
    </row>
    <row r="43" spans="2:14" ht="13.5" customHeight="1" x14ac:dyDescent="0.2">
      <c r="B43" s="41">
        <v>139</v>
      </c>
      <c r="C43" s="41">
        <v>140</v>
      </c>
      <c r="D43" s="15">
        <v>45.45</v>
      </c>
      <c r="E43" s="16">
        <f t="shared" si="5"/>
        <v>8</v>
      </c>
      <c r="F43" s="15">
        <v>0.75</v>
      </c>
      <c r="G43" s="32">
        <v>1.5</v>
      </c>
      <c r="H43" s="32">
        <v>1.5</v>
      </c>
      <c r="I43" s="15">
        <f t="shared" si="6"/>
        <v>1.6</v>
      </c>
      <c r="J43" s="17">
        <f t="shared" si="7"/>
        <v>54.540000000000013</v>
      </c>
      <c r="K43" s="17">
        <f t="shared" si="1"/>
        <v>3.4087500000000008</v>
      </c>
      <c r="L43" s="17">
        <f t="shared" si="2"/>
        <v>1.4739107151988013</v>
      </c>
      <c r="M43" s="18">
        <f t="shared" si="3"/>
        <v>17.152830000000002</v>
      </c>
      <c r="N43" s="19">
        <f t="shared" si="4"/>
        <v>33.978420000000014</v>
      </c>
    </row>
    <row r="44" spans="2:14" ht="15" customHeight="1" x14ac:dyDescent="0.2">
      <c r="B44" s="41">
        <v>140</v>
      </c>
      <c r="C44" s="41">
        <v>126</v>
      </c>
      <c r="D44" s="15">
        <v>55.79</v>
      </c>
      <c r="E44" s="16">
        <f t="shared" si="5"/>
        <v>8</v>
      </c>
      <c r="F44" s="15">
        <v>0.75</v>
      </c>
      <c r="G44" s="32">
        <v>1.5</v>
      </c>
      <c r="H44" s="32">
        <v>1.5</v>
      </c>
      <c r="I44" s="15">
        <f t="shared" si="6"/>
        <v>1.6</v>
      </c>
      <c r="J44" s="17">
        <f t="shared" si="7"/>
        <v>66.948000000000008</v>
      </c>
      <c r="K44" s="17">
        <f t="shared" si="1"/>
        <v>4.1842500000000005</v>
      </c>
      <c r="L44" s="17">
        <f t="shared" si="2"/>
        <v>1.8092294565663614</v>
      </c>
      <c r="M44" s="18">
        <f t="shared" si="3"/>
        <v>21.055146000000001</v>
      </c>
      <c r="N44" s="19">
        <f t="shared" si="4"/>
        <v>41.708604000000008</v>
      </c>
    </row>
    <row r="45" spans="2:14" ht="15" customHeight="1" x14ac:dyDescent="0.2">
      <c r="B45" s="41">
        <v>139</v>
      </c>
      <c r="C45" s="41">
        <v>141</v>
      </c>
      <c r="D45" s="15">
        <v>120.93</v>
      </c>
      <c r="E45" s="16">
        <f t="shared" si="5"/>
        <v>8</v>
      </c>
      <c r="F45" s="15">
        <v>0.75</v>
      </c>
      <c r="G45" s="32">
        <v>1.5</v>
      </c>
      <c r="H45" s="32">
        <v>1.5</v>
      </c>
      <c r="I45" s="15">
        <f t="shared" si="6"/>
        <v>1.6</v>
      </c>
      <c r="J45" s="17">
        <f t="shared" si="7"/>
        <v>145.11600000000001</v>
      </c>
      <c r="K45" s="17">
        <f t="shared" si="1"/>
        <v>9.0697500000000009</v>
      </c>
      <c r="L45" s="17">
        <f t="shared" si="2"/>
        <v>3.9216726686246655</v>
      </c>
      <c r="M45" s="18">
        <f t="shared" si="3"/>
        <v>45.638981999999999</v>
      </c>
      <c r="N45" s="19">
        <f t="shared" si="4"/>
        <v>90.407268000000016</v>
      </c>
    </row>
    <row r="46" spans="2:14" ht="13.5" customHeight="1" x14ac:dyDescent="0.2">
      <c r="B46" s="41">
        <v>141</v>
      </c>
      <c r="C46" s="41">
        <v>131</v>
      </c>
      <c r="D46" s="15">
        <v>120.16</v>
      </c>
      <c r="E46" s="16">
        <f t="shared" si="5"/>
        <v>8</v>
      </c>
      <c r="F46" s="15">
        <v>0.75</v>
      </c>
      <c r="G46" s="32">
        <v>1.5</v>
      </c>
      <c r="H46" s="32">
        <v>1.4</v>
      </c>
      <c r="I46" s="15">
        <f t="shared" si="6"/>
        <v>1.55</v>
      </c>
      <c r="J46" s="17">
        <f t="shared" si="7"/>
        <v>139.68600000000001</v>
      </c>
      <c r="K46" s="17">
        <f t="shared" si="1"/>
        <v>9.0120000000000005</v>
      </c>
      <c r="L46" s="17">
        <f t="shared" si="2"/>
        <v>3.8967021240547406</v>
      </c>
      <c r="M46" s="18">
        <f t="shared" si="3"/>
        <v>45.348384000000003</v>
      </c>
      <c r="N46" s="19">
        <f t="shared" si="4"/>
        <v>85.325615999999997</v>
      </c>
    </row>
    <row r="47" spans="2:14" ht="15" customHeight="1" x14ac:dyDescent="0.2">
      <c r="B47" s="41">
        <v>142</v>
      </c>
      <c r="C47" s="41">
        <v>138</v>
      </c>
      <c r="D47" s="15">
        <v>61.2</v>
      </c>
      <c r="E47" s="16">
        <f t="shared" si="5"/>
        <v>8</v>
      </c>
      <c r="F47" s="15">
        <v>0.75</v>
      </c>
      <c r="G47" s="32">
        <v>1.5</v>
      </c>
      <c r="H47" s="32">
        <v>1.5</v>
      </c>
      <c r="I47" s="15">
        <f t="shared" si="6"/>
        <v>1.6</v>
      </c>
      <c r="J47" s="17">
        <f t="shared" si="7"/>
        <v>73.440000000000012</v>
      </c>
      <c r="K47" s="17">
        <f t="shared" si="1"/>
        <v>4.5900000000000007</v>
      </c>
      <c r="L47" s="17">
        <f t="shared" si="2"/>
        <v>1.9846718541290791</v>
      </c>
      <c r="M47" s="18">
        <f t="shared" si="3"/>
        <v>23.096880000000002</v>
      </c>
      <c r="N47" s="19">
        <f t="shared" si="4"/>
        <v>45.75312000000001</v>
      </c>
    </row>
    <row r="48" spans="2:14" ht="13.5" customHeight="1" x14ac:dyDescent="0.2">
      <c r="B48" s="41">
        <v>109</v>
      </c>
      <c r="C48" s="41">
        <v>142</v>
      </c>
      <c r="D48" s="15">
        <v>11.2</v>
      </c>
      <c r="E48" s="16">
        <f t="shared" si="5"/>
        <v>8</v>
      </c>
      <c r="F48" s="15">
        <v>0.75</v>
      </c>
      <c r="G48" s="32">
        <v>1.5</v>
      </c>
      <c r="H48" s="32">
        <v>1.5</v>
      </c>
      <c r="I48" s="15">
        <f t="shared" si="6"/>
        <v>1.6</v>
      </c>
      <c r="J48" s="17">
        <f t="shared" si="7"/>
        <v>13.439999999999998</v>
      </c>
      <c r="K48" s="17">
        <f t="shared" si="1"/>
        <v>0.83999999999999986</v>
      </c>
      <c r="L48" s="17">
        <f t="shared" si="2"/>
        <v>0.36320792101708632</v>
      </c>
      <c r="M48" s="18">
        <f t="shared" si="3"/>
        <v>4.2268799999999995</v>
      </c>
      <c r="N48" s="19">
        <f t="shared" si="4"/>
        <v>8.3731199999999983</v>
      </c>
    </row>
    <row r="49" spans="2:14" ht="13.5" customHeight="1" x14ac:dyDescent="0.2">
      <c r="B49" s="41">
        <v>111</v>
      </c>
      <c r="C49" s="41">
        <v>107</v>
      </c>
      <c r="D49" s="15">
        <v>49.75</v>
      </c>
      <c r="E49" s="16">
        <f t="shared" si="5"/>
        <v>8</v>
      </c>
      <c r="F49" s="15">
        <v>0.75</v>
      </c>
      <c r="G49" s="32">
        <v>1.25</v>
      </c>
      <c r="H49" s="32">
        <v>1.57</v>
      </c>
      <c r="I49" s="15">
        <f t="shared" si="6"/>
        <v>1.5100000000000002</v>
      </c>
      <c r="J49" s="17">
        <f t="shared" si="7"/>
        <v>56.341875000000009</v>
      </c>
      <c r="K49" s="17">
        <f t="shared" si="1"/>
        <v>3.7312500000000002</v>
      </c>
      <c r="L49" s="17">
        <f t="shared" si="2"/>
        <v>1.6133566134464326</v>
      </c>
      <c r="M49" s="18">
        <f t="shared" si="3"/>
        <v>18.775649999999999</v>
      </c>
      <c r="N49" s="19">
        <f t="shared" si="4"/>
        <v>33.834975000000007</v>
      </c>
    </row>
    <row r="50" spans="2:14" ht="13.5" customHeight="1" x14ac:dyDescent="0.2">
      <c r="B50" s="41">
        <v>111</v>
      </c>
      <c r="C50" s="41">
        <v>110</v>
      </c>
      <c r="D50" s="15">
        <v>17.59</v>
      </c>
      <c r="E50" s="16">
        <f t="shared" si="5"/>
        <v>8</v>
      </c>
      <c r="F50" s="15">
        <v>0.75</v>
      </c>
      <c r="G50" s="32">
        <v>1.25</v>
      </c>
      <c r="H50" s="32">
        <v>1.5</v>
      </c>
      <c r="I50" s="15">
        <f t="shared" si="6"/>
        <v>1.4750000000000001</v>
      </c>
      <c r="J50" s="17">
        <f t="shared" si="7"/>
        <v>19.458937500000001</v>
      </c>
      <c r="K50" s="17">
        <f t="shared" si="1"/>
        <v>1.31925</v>
      </c>
      <c r="L50" s="17">
        <f t="shared" si="2"/>
        <v>0.57043101166879895</v>
      </c>
      <c r="M50" s="18">
        <f t="shared" si="3"/>
        <v>6.6384659999999993</v>
      </c>
      <c r="N50" s="19">
        <f t="shared" si="4"/>
        <v>11.501221500000002</v>
      </c>
    </row>
    <row r="51" spans="2:14" ht="13.5" customHeight="1" x14ac:dyDescent="0.2">
      <c r="B51" s="41">
        <v>142</v>
      </c>
      <c r="C51" s="41">
        <v>143</v>
      </c>
      <c r="D51" s="15">
        <v>53.91</v>
      </c>
      <c r="E51" s="16">
        <f t="shared" si="5"/>
        <v>8</v>
      </c>
      <c r="F51" s="15">
        <v>0.75</v>
      </c>
      <c r="G51" s="32">
        <v>1.5</v>
      </c>
      <c r="H51" s="32">
        <v>1.5</v>
      </c>
      <c r="I51" s="15">
        <f t="shared" si="6"/>
        <v>1.6</v>
      </c>
      <c r="J51" s="17">
        <f t="shared" si="7"/>
        <v>64.691999999999993</v>
      </c>
      <c r="K51" s="17">
        <f t="shared" si="1"/>
        <v>4.0432499999999996</v>
      </c>
      <c r="L51" s="17">
        <f t="shared" si="2"/>
        <v>1.7482624126813504</v>
      </c>
      <c r="M51" s="18">
        <f t="shared" si="3"/>
        <v>20.345633999999997</v>
      </c>
      <c r="N51" s="19">
        <f t="shared" si="4"/>
        <v>40.303115999999996</v>
      </c>
    </row>
    <row r="52" spans="2:14" ht="15" customHeight="1" x14ac:dyDescent="0.2">
      <c r="B52" s="41">
        <v>143</v>
      </c>
      <c r="C52" s="41">
        <v>145</v>
      </c>
      <c r="D52" s="15">
        <v>41.57</v>
      </c>
      <c r="E52" s="16">
        <f t="shared" si="5"/>
        <v>8</v>
      </c>
      <c r="F52" s="15">
        <v>0.75</v>
      </c>
      <c r="G52" s="32">
        <v>1.5</v>
      </c>
      <c r="H52" s="32">
        <v>1.5</v>
      </c>
      <c r="I52" s="15">
        <f t="shared" si="6"/>
        <v>1.6</v>
      </c>
      <c r="J52" s="17">
        <f t="shared" si="7"/>
        <v>49.884000000000007</v>
      </c>
      <c r="K52" s="17">
        <f t="shared" si="1"/>
        <v>3.1177500000000005</v>
      </c>
      <c r="L52" s="17">
        <f t="shared" si="2"/>
        <v>1.3480851139893106</v>
      </c>
      <c r="M52" s="18">
        <f t="shared" si="3"/>
        <v>15.688518</v>
      </c>
      <c r="N52" s="19">
        <f t="shared" si="4"/>
        <v>31.077732000000005</v>
      </c>
    </row>
    <row r="53" spans="2:14" ht="15" customHeight="1" x14ac:dyDescent="0.2">
      <c r="B53" s="41">
        <v>138</v>
      </c>
      <c r="C53" s="41">
        <v>144</v>
      </c>
      <c r="D53" s="15">
        <v>36.4</v>
      </c>
      <c r="E53" s="16">
        <f t="shared" si="5"/>
        <v>8</v>
      </c>
      <c r="F53" s="15">
        <v>0.75</v>
      </c>
      <c r="G53" s="32">
        <v>1.5</v>
      </c>
      <c r="H53" s="32">
        <v>1.5</v>
      </c>
      <c r="I53" s="15">
        <f t="shared" si="6"/>
        <v>1.6</v>
      </c>
      <c r="J53" s="17">
        <f t="shared" si="7"/>
        <v>43.68</v>
      </c>
      <c r="K53" s="17">
        <f t="shared" si="1"/>
        <v>2.73</v>
      </c>
      <c r="L53" s="17">
        <f t="shared" si="2"/>
        <v>1.1804257433055305</v>
      </c>
      <c r="M53" s="18">
        <f t="shared" si="3"/>
        <v>13.737359999999999</v>
      </c>
      <c r="N53" s="19">
        <f t="shared" si="4"/>
        <v>27.212640000000004</v>
      </c>
    </row>
    <row r="54" spans="2:14" ht="13.5" customHeight="1" x14ac:dyDescent="0.2">
      <c r="B54" s="41">
        <v>145</v>
      </c>
      <c r="C54" s="41">
        <v>146</v>
      </c>
      <c r="D54" s="15">
        <v>67.099999999999994</v>
      </c>
      <c r="E54" s="16">
        <f t="shared" si="5"/>
        <v>8</v>
      </c>
      <c r="F54" s="15">
        <v>0.75</v>
      </c>
      <c r="G54" s="32">
        <v>1.5</v>
      </c>
      <c r="H54" s="32">
        <v>1.5</v>
      </c>
      <c r="I54" s="15">
        <f t="shared" si="6"/>
        <v>1.6</v>
      </c>
      <c r="J54" s="17">
        <f t="shared" si="7"/>
        <v>80.52</v>
      </c>
      <c r="K54" s="17">
        <f t="shared" si="1"/>
        <v>5.0324999999999998</v>
      </c>
      <c r="L54" s="17">
        <f t="shared" si="2"/>
        <v>2.1760045982362941</v>
      </c>
      <c r="M54" s="18">
        <f t="shared" si="3"/>
        <v>25.323539999999998</v>
      </c>
      <c r="N54" s="19">
        <f t="shared" si="4"/>
        <v>50.163960000000003</v>
      </c>
    </row>
    <row r="55" spans="2:14" ht="15" customHeight="1" x14ac:dyDescent="0.2">
      <c r="B55" s="41">
        <v>144</v>
      </c>
      <c r="C55" s="41">
        <v>146</v>
      </c>
      <c r="D55" s="15">
        <v>67.680000000000007</v>
      </c>
      <c r="E55" s="16">
        <f t="shared" si="5"/>
        <v>8</v>
      </c>
      <c r="F55" s="15">
        <v>0.75</v>
      </c>
      <c r="G55" s="32">
        <v>1.5</v>
      </c>
      <c r="H55" s="32">
        <v>1.5</v>
      </c>
      <c r="I55" s="15">
        <f t="shared" si="6"/>
        <v>1.6</v>
      </c>
      <c r="J55" s="17">
        <f t="shared" si="7"/>
        <v>81.216000000000008</v>
      </c>
      <c r="K55" s="17">
        <f t="shared" si="1"/>
        <v>5.0760000000000005</v>
      </c>
      <c r="L55" s="17">
        <f t="shared" si="2"/>
        <v>2.1948135798603934</v>
      </c>
      <c r="M55" s="18">
        <f t="shared" si="3"/>
        <v>25.542432000000002</v>
      </c>
      <c r="N55" s="19">
        <f t="shared" si="4"/>
        <v>50.59756800000001</v>
      </c>
    </row>
    <row r="56" spans="2:14" ht="13.5" customHeight="1" x14ac:dyDescent="0.2">
      <c r="B56" s="41">
        <v>146</v>
      </c>
      <c r="C56" s="41">
        <v>147</v>
      </c>
      <c r="D56" s="15">
        <v>45.56</v>
      </c>
      <c r="E56" s="16">
        <f t="shared" si="5"/>
        <v>8</v>
      </c>
      <c r="F56" s="15">
        <v>0.75</v>
      </c>
      <c r="G56" s="32">
        <v>1.5</v>
      </c>
      <c r="H56" s="32">
        <v>1.5</v>
      </c>
      <c r="I56" s="15">
        <f t="shared" si="6"/>
        <v>1.6</v>
      </c>
      <c r="J56" s="17">
        <f t="shared" si="7"/>
        <v>54.672000000000004</v>
      </c>
      <c r="K56" s="17">
        <f t="shared" si="1"/>
        <v>3.4170000000000003</v>
      </c>
      <c r="L56" s="17">
        <f t="shared" si="2"/>
        <v>1.4774779358516477</v>
      </c>
      <c r="M56" s="18">
        <f t="shared" si="3"/>
        <v>17.194344000000001</v>
      </c>
      <c r="N56" s="19">
        <f t="shared" si="4"/>
        <v>34.060656000000002</v>
      </c>
    </row>
    <row r="57" spans="2:14" ht="13.5" customHeight="1" x14ac:dyDescent="0.2">
      <c r="B57" s="41">
        <v>147</v>
      </c>
      <c r="C57" s="41">
        <v>124</v>
      </c>
      <c r="D57" s="15">
        <v>32.74</v>
      </c>
      <c r="E57" s="16">
        <f t="shared" si="5"/>
        <v>8</v>
      </c>
      <c r="F57" s="15">
        <v>0.75</v>
      </c>
      <c r="G57" s="32">
        <v>1.5</v>
      </c>
      <c r="H57" s="32">
        <v>1.5</v>
      </c>
      <c r="I57" s="15">
        <f t="shared" si="6"/>
        <v>1.6</v>
      </c>
      <c r="J57" s="17">
        <f t="shared" si="7"/>
        <v>39.288000000000004</v>
      </c>
      <c r="K57" s="17">
        <f t="shared" si="1"/>
        <v>2.4555000000000002</v>
      </c>
      <c r="L57" s="17">
        <f t="shared" si="2"/>
        <v>1.0617345834017329</v>
      </c>
      <c r="M57" s="18">
        <f t="shared" si="3"/>
        <v>12.356076</v>
      </c>
      <c r="N57" s="19">
        <f t="shared" si="4"/>
        <v>24.476424000000002</v>
      </c>
    </row>
    <row r="58" spans="2:14" ht="13.5" customHeight="1" x14ac:dyDescent="0.2">
      <c r="B58" s="41">
        <v>145</v>
      </c>
      <c r="C58" s="41">
        <v>148</v>
      </c>
      <c r="D58" s="15">
        <v>22.3</v>
      </c>
      <c r="E58" s="16">
        <f t="shared" si="5"/>
        <v>8</v>
      </c>
      <c r="F58" s="15">
        <v>0.75</v>
      </c>
      <c r="G58" s="32">
        <v>1.5</v>
      </c>
      <c r="H58" s="32">
        <v>1.5</v>
      </c>
      <c r="I58" s="15">
        <f t="shared" si="6"/>
        <v>1.6</v>
      </c>
      <c r="J58" s="17">
        <f t="shared" si="7"/>
        <v>26.760000000000005</v>
      </c>
      <c r="K58" s="17">
        <f t="shared" si="1"/>
        <v>1.6725000000000003</v>
      </c>
      <c r="L58" s="17">
        <f t="shared" si="2"/>
        <v>0.72317291416794871</v>
      </c>
      <c r="M58" s="18">
        <f t="shared" si="3"/>
        <v>8.4160199999999996</v>
      </c>
      <c r="N58" s="19">
        <f t="shared" si="4"/>
        <v>16.671480000000006</v>
      </c>
    </row>
    <row r="59" spans="2:14" ht="13.5" customHeight="1" x14ac:dyDescent="0.2">
      <c r="B59" s="41">
        <v>148</v>
      </c>
      <c r="C59" s="41">
        <v>120</v>
      </c>
      <c r="D59" s="15">
        <v>34.86</v>
      </c>
      <c r="E59" s="16">
        <f t="shared" si="5"/>
        <v>8</v>
      </c>
      <c r="F59" s="15">
        <v>0.75</v>
      </c>
      <c r="G59" s="32">
        <v>1.5</v>
      </c>
      <c r="H59" s="32">
        <v>1.72</v>
      </c>
      <c r="I59" s="15">
        <f t="shared" si="6"/>
        <v>1.71</v>
      </c>
      <c r="J59" s="17">
        <f t="shared" si="7"/>
        <v>44.707949999999997</v>
      </c>
      <c r="K59" s="17">
        <f t="shared" si="1"/>
        <v>2.6145</v>
      </c>
      <c r="L59" s="17">
        <f t="shared" si="2"/>
        <v>1.1304846541656812</v>
      </c>
      <c r="M59" s="18">
        <f t="shared" si="3"/>
        <v>13.156163999999999</v>
      </c>
      <c r="N59" s="19">
        <f t="shared" si="4"/>
        <v>28.937286</v>
      </c>
    </row>
    <row r="60" spans="2:14" ht="15" customHeight="1" x14ac:dyDescent="0.2">
      <c r="B60" s="41">
        <v>110</v>
      </c>
      <c r="C60" s="41">
        <v>149</v>
      </c>
      <c r="D60" s="15">
        <v>66.489999999999995</v>
      </c>
      <c r="E60" s="16">
        <f t="shared" si="5"/>
        <v>8</v>
      </c>
      <c r="F60" s="15">
        <v>0.75</v>
      </c>
      <c r="G60" s="32">
        <v>1.5</v>
      </c>
      <c r="H60" s="32">
        <v>1.5</v>
      </c>
      <c r="I60" s="15">
        <f t="shared" si="6"/>
        <v>1.6</v>
      </c>
      <c r="J60" s="17">
        <f t="shared" si="7"/>
        <v>79.787999999999997</v>
      </c>
      <c r="K60" s="17">
        <f t="shared" si="1"/>
        <v>4.9867499999999998</v>
      </c>
      <c r="L60" s="17">
        <f t="shared" si="2"/>
        <v>2.1562227382523278</v>
      </c>
      <c r="M60" s="18">
        <f t="shared" si="3"/>
        <v>25.093325999999994</v>
      </c>
      <c r="N60" s="19">
        <f t="shared" si="4"/>
        <v>49.707924000000006</v>
      </c>
    </row>
    <row r="61" spans="2:14" ht="15" customHeight="1" x14ac:dyDescent="0.2">
      <c r="B61" s="41">
        <v>149</v>
      </c>
      <c r="C61" s="41">
        <v>150</v>
      </c>
      <c r="D61" s="15">
        <v>27.67</v>
      </c>
      <c r="E61" s="16">
        <f t="shared" si="5"/>
        <v>8</v>
      </c>
      <c r="F61" s="15">
        <v>0.75</v>
      </c>
      <c r="G61" s="32">
        <v>1.5</v>
      </c>
      <c r="H61" s="32">
        <v>1.5</v>
      </c>
      <c r="I61" s="15">
        <f t="shared" si="6"/>
        <v>1.6</v>
      </c>
      <c r="J61" s="17">
        <f t="shared" si="7"/>
        <v>33.204000000000001</v>
      </c>
      <c r="K61" s="17">
        <f t="shared" si="1"/>
        <v>2.07525</v>
      </c>
      <c r="L61" s="17">
        <f t="shared" si="2"/>
        <v>0.8973181405841768</v>
      </c>
      <c r="M61" s="18">
        <f t="shared" si="3"/>
        <v>10.442658</v>
      </c>
      <c r="N61" s="19">
        <f t="shared" si="4"/>
        <v>20.686092000000002</v>
      </c>
    </row>
    <row r="62" spans="2:14" ht="13.5" customHeight="1" x14ac:dyDescent="0.2">
      <c r="B62" s="41">
        <v>150</v>
      </c>
      <c r="C62" s="41">
        <v>151</v>
      </c>
      <c r="D62" s="15">
        <v>71.349999999999994</v>
      </c>
      <c r="E62" s="16">
        <f t="shared" si="5"/>
        <v>8</v>
      </c>
      <c r="F62" s="15">
        <v>0.75</v>
      </c>
      <c r="G62" s="32">
        <v>1.5</v>
      </c>
      <c r="H62" s="32">
        <v>1.5</v>
      </c>
      <c r="I62" s="15">
        <f t="shared" si="6"/>
        <v>1.6</v>
      </c>
      <c r="J62" s="17">
        <f t="shared" si="7"/>
        <v>85.62</v>
      </c>
      <c r="K62" s="17">
        <f t="shared" si="1"/>
        <v>5.3512500000000003</v>
      </c>
      <c r="L62" s="17">
        <f t="shared" si="2"/>
        <v>2.3138290325508133</v>
      </c>
      <c r="M62" s="18">
        <f t="shared" si="3"/>
        <v>26.927489999999995</v>
      </c>
      <c r="N62" s="19">
        <f t="shared" si="4"/>
        <v>53.34126000000002</v>
      </c>
    </row>
    <row r="63" spans="2:14" ht="15" customHeight="1" x14ac:dyDescent="0.2">
      <c r="B63" s="41">
        <v>151</v>
      </c>
      <c r="C63" s="41">
        <v>152</v>
      </c>
      <c r="D63" s="15">
        <v>14.63</v>
      </c>
      <c r="E63" s="16">
        <f t="shared" si="5"/>
        <v>8</v>
      </c>
      <c r="F63" s="15">
        <v>0.75</v>
      </c>
      <c r="G63" s="32">
        <v>1.5</v>
      </c>
      <c r="H63" s="32">
        <v>1.5</v>
      </c>
      <c r="I63" s="15">
        <f t="shared" si="6"/>
        <v>1.6</v>
      </c>
      <c r="J63" s="17">
        <f t="shared" si="7"/>
        <v>17.556000000000001</v>
      </c>
      <c r="K63" s="17">
        <f t="shared" si="1"/>
        <v>1.0972500000000001</v>
      </c>
      <c r="L63" s="17">
        <f t="shared" si="2"/>
        <v>0.47444034682856906</v>
      </c>
      <c r="M63" s="18">
        <f t="shared" si="3"/>
        <v>5.5213619999999999</v>
      </c>
      <c r="N63" s="19">
        <f t="shared" si="4"/>
        <v>10.937388000000002</v>
      </c>
    </row>
    <row r="64" spans="2:14" ht="13.5" customHeight="1" x14ac:dyDescent="0.2">
      <c r="B64" s="41">
        <v>152</v>
      </c>
      <c r="C64" s="41">
        <v>153</v>
      </c>
      <c r="D64" s="15">
        <v>25.3</v>
      </c>
      <c r="E64" s="16">
        <f t="shared" si="5"/>
        <v>8</v>
      </c>
      <c r="F64" s="15">
        <v>0.75</v>
      </c>
      <c r="G64" s="32">
        <v>1.5</v>
      </c>
      <c r="H64" s="32">
        <v>1.5</v>
      </c>
      <c r="I64" s="15">
        <f t="shared" si="6"/>
        <v>1.6</v>
      </c>
      <c r="J64" s="17">
        <f t="shared" si="7"/>
        <v>30.360000000000003</v>
      </c>
      <c r="K64" s="17">
        <f t="shared" si="1"/>
        <v>1.8975000000000002</v>
      </c>
      <c r="L64" s="17">
        <f t="shared" si="2"/>
        <v>0.82046075015466824</v>
      </c>
      <c r="M64" s="18">
        <f t="shared" si="3"/>
        <v>9.5482200000000006</v>
      </c>
      <c r="N64" s="19">
        <f t="shared" si="4"/>
        <v>18.914280000000002</v>
      </c>
    </row>
    <row r="65" spans="2:14" ht="13.5" customHeight="1" x14ac:dyDescent="0.2">
      <c r="B65" s="41">
        <v>153</v>
      </c>
      <c r="C65" s="41">
        <v>154</v>
      </c>
      <c r="D65" s="15">
        <v>12.98</v>
      </c>
      <c r="E65" s="16">
        <f t="shared" si="5"/>
        <v>8</v>
      </c>
      <c r="F65" s="15">
        <v>0.75</v>
      </c>
      <c r="G65" s="32">
        <v>1.5</v>
      </c>
      <c r="H65" s="32">
        <v>1.5</v>
      </c>
      <c r="I65" s="15">
        <f t="shared" si="6"/>
        <v>1.6</v>
      </c>
      <c r="J65" s="17">
        <f t="shared" si="7"/>
        <v>15.576000000000001</v>
      </c>
      <c r="K65" s="17">
        <f t="shared" si="1"/>
        <v>0.97350000000000003</v>
      </c>
      <c r="L65" s="17">
        <f t="shared" si="2"/>
        <v>0.42093203703587329</v>
      </c>
      <c r="M65" s="18">
        <f t="shared" si="3"/>
        <v>4.8986519999999993</v>
      </c>
      <c r="N65" s="19">
        <f t="shared" si="4"/>
        <v>9.7038480000000007</v>
      </c>
    </row>
    <row r="66" spans="2:14" ht="13.5" customHeight="1" x14ac:dyDescent="0.2">
      <c r="B66" s="41">
        <v>154</v>
      </c>
      <c r="C66" s="41">
        <v>120</v>
      </c>
      <c r="D66" s="15">
        <v>41.02</v>
      </c>
      <c r="E66" s="16">
        <f t="shared" si="5"/>
        <v>8</v>
      </c>
      <c r="F66" s="15">
        <v>0.75</v>
      </c>
      <c r="G66" s="32">
        <v>1.5</v>
      </c>
      <c r="H66" s="32">
        <v>1.72</v>
      </c>
      <c r="I66" s="15">
        <f t="shared" si="6"/>
        <v>1.71</v>
      </c>
      <c r="J66" s="17">
        <f t="shared" si="7"/>
        <v>52.608150000000002</v>
      </c>
      <c r="K66" s="17">
        <f t="shared" si="1"/>
        <v>3.0765000000000002</v>
      </c>
      <c r="L66" s="17">
        <f t="shared" si="2"/>
        <v>1.3302490107250788</v>
      </c>
      <c r="M66" s="18">
        <f t="shared" si="3"/>
        <v>15.480948</v>
      </c>
      <c r="N66" s="19">
        <f t="shared" si="4"/>
        <v>34.050702000000001</v>
      </c>
    </row>
    <row r="67" spans="2:14" ht="13.5" customHeight="1" x14ac:dyDescent="0.2">
      <c r="B67" s="41">
        <v>151</v>
      </c>
      <c r="C67" s="41">
        <v>145</v>
      </c>
      <c r="D67" s="15">
        <v>58.13</v>
      </c>
      <c r="E67" s="16">
        <f t="shared" si="5"/>
        <v>8</v>
      </c>
      <c r="F67" s="15">
        <v>0.75</v>
      </c>
      <c r="G67" s="32">
        <v>1.5</v>
      </c>
      <c r="H67" s="32">
        <v>1.5</v>
      </c>
      <c r="I67" s="15">
        <f t="shared" si="6"/>
        <v>1.6</v>
      </c>
      <c r="J67" s="17">
        <f t="shared" si="7"/>
        <v>69.756000000000014</v>
      </c>
      <c r="K67" s="17">
        <f t="shared" si="1"/>
        <v>4.3597500000000009</v>
      </c>
      <c r="L67" s="17">
        <f t="shared" si="2"/>
        <v>1.8851139686360028</v>
      </c>
      <c r="M67" s="18">
        <f t="shared" si="3"/>
        <v>21.938262000000002</v>
      </c>
      <c r="N67" s="19">
        <f t="shared" si="4"/>
        <v>43.457988000000007</v>
      </c>
    </row>
    <row r="68" spans="2:14" ht="15" customHeight="1" x14ac:dyDescent="0.2">
      <c r="B68" s="41">
        <v>120</v>
      </c>
      <c r="C68" s="41">
        <v>155</v>
      </c>
      <c r="D68" s="15">
        <v>49.35</v>
      </c>
      <c r="E68" s="16">
        <f t="shared" si="5"/>
        <v>8</v>
      </c>
      <c r="F68" s="15">
        <v>0.75</v>
      </c>
      <c r="G68" s="32">
        <v>1.72</v>
      </c>
      <c r="H68" s="32">
        <v>1.5</v>
      </c>
      <c r="I68" s="15">
        <f t="shared" si="6"/>
        <v>1.71</v>
      </c>
      <c r="J68" s="17">
        <f t="shared" si="7"/>
        <v>63.291375000000002</v>
      </c>
      <c r="K68" s="17">
        <f t="shared" si="1"/>
        <v>3.7012500000000004</v>
      </c>
      <c r="L68" s="17">
        <f t="shared" si="2"/>
        <v>1.6003849019815368</v>
      </c>
      <c r="M68" s="18">
        <f t="shared" si="3"/>
        <v>18.624690000000001</v>
      </c>
      <c r="N68" s="19">
        <f t="shared" si="4"/>
        <v>40.965434999999999</v>
      </c>
    </row>
    <row r="69" spans="2:14" ht="15" customHeight="1" x14ac:dyDescent="0.2">
      <c r="B69" s="41">
        <v>155</v>
      </c>
      <c r="C69" s="41">
        <v>156</v>
      </c>
      <c r="D69" s="15">
        <v>54.12</v>
      </c>
      <c r="E69" s="16">
        <f t="shared" si="5"/>
        <v>8</v>
      </c>
      <c r="F69" s="15">
        <v>0.75</v>
      </c>
      <c r="G69" s="32">
        <v>1.5</v>
      </c>
      <c r="H69" s="32">
        <v>1.5</v>
      </c>
      <c r="I69" s="15">
        <f t="shared" si="6"/>
        <v>1.6</v>
      </c>
      <c r="J69" s="17">
        <f t="shared" si="7"/>
        <v>64.944000000000003</v>
      </c>
      <c r="K69" s="17">
        <f t="shared" si="1"/>
        <v>4.0590000000000002</v>
      </c>
      <c r="L69" s="17">
        <f t="shared" si="2"/>
        <v>1.7550725612004208</v>
      </c>
      <c r="M69" s="18">
        <f t="shared" si="3"/>
        <v>20.424887999999996</v>
      </c>
      <c r="N69" s="19">
        <f t="shared" si="4"/>
        <v>40.460112000000009</v>
      </c>
    </row>
    <row r="70" spans="2:14" ht="13.5" customHeight="1" x14ac:dyDescent="0.2">
      <c r="B70" s="41">
        <v>156</v>
      </c>
      <c r="C70" s="41">
        <v>157</v>
      </c>
      <c r="D70" s="15">
        <v>56.54</v>
      </c>
      <c r="E70" s="16">
        <f t="shared" si="5"/>
        <v>8</v>
      </c>
      <c r="F70" s="15">
        <v>0.75</v>
      </c>
      <c r="G70" s="32">
        <v>1.5</v>
      </c>
      <c r="H70" s="32">
        <v>1.5</v>
      </c>
      <c r="I70" s="15">
        <f t="shared" si="6"/>
        <v>1.6</v>
      </c>
      <c r="J70" s="17">
        <f t="shared" si="7"/>
        <v>67.847999999999999</v>
      </c>
      <c r="K70" s="17">
        <f t="shared" si="1"/>
        <v>4.2404999999999999</v>
      </c>
      <c r="L70" s="17">
        <f t="shared" si="2"/>
        <v>1.8335514155630412</v>
      </c>
      <c r="M70" s="18">
        <f t="shared" si="3"/>
        <v>21.338196</v>
      </c>
      <c r="N70" s="19">
        <f t="shared" si="4"/>
        <v>42.269304000000005</v>
      </c>
    </row>
    <row r="71" spans="2:14" ht="15" customHeight="1" x14ac:dyDescent="0.2">
      <c r="B71" s="41">
        <v>157</v>
      </c>
      <c r="C71" s="41">
        <v>158</v>
      </c>
      <c r="D71" s="15">
        <v>54.96</v>
      </c>
      <c r="E71" s="16">
        <f t="shared" si="5"/>
        <v>8</v>
      </c>
      <c r="F71" s="15">
        <v>0.75</v>
      </c>
      <c r="G71" s="32">
        <v>1.5</v>
      </c>
      <c r="H71" s="32">
        <v>1.5</v>
      </c>
      <c r="I71" s="15">
        <f t="shared" si="6"/>
        <v>1.6</v>
      </c>
      <c r="J71" s="17">
        <f t="shared" si="7"/>
        <v>65.951999999999998</v>
      </c>
      <c r="K71" s="17">
        <f t="shared" si="1"/>
        <v>4.1219999999999999</v>
      </c>
      <c r="L71" s="17">
        <f t="shared" si="2"/>
        <v>1.7823131552767022</v>
      </c>
      <c r="M71" s="18">
        <f t="shared" si="3"/>
        <v>20.741903999999998</v>
      </c>
      <c r="N71" s="19">
        <f t="shared" si="4"/>
        <v>41.088096</v>
      </c>
    </row>
    <row r="72" spans="2:14" ht="13.5" customHeight="1" x14ac:dyDescent="0.2">
      <c r="B72" s="41">
        <v>124</v>
      </c>
      <c r="C72" s="41">
        <v>157</v>
      </c>
      <c r="D72" s="15">
        <v>32.42</v>
      </c>
      <c r="E72" s="16">
        <f t="shared" si="5"/>
        <v>8</v>
      </c>
      <c r="F72" s="15">
        <v>0.75</v>
      </c>
      <c r="G72" s="32">
        <v>1.5</v>
      </c>
      <c r="H72" s="32">
        <v>1.5</v>
      </c>
      <c r="I72" s="15">
        <f t="shared" si="6"/>
        <v>1.6</v>
      </c>
      <c r="J72" s="17">
        <f t="shared" si="7"/>
        <v>38.904000000000003</v>
      </c>
      <c r="K72" s="17">
        <f t="shared" si="1"/>
        <v>2.4315000000000002</v>
      </c>
      <c r="L72" s="17">
        <f t="shared" si="2"/>
        <v>1.051357214229816</v>
      </c>
      <c r="M72" s="18">
        <f t="shared" si="3"/>
        <v>12.235308</v>
      </c>
      <c r="N72" s="19">
        <f t="shared" si="4"/>
        <v>24.237192000000004</v>
      </c>
    </row>
    <row r="73" spans="2:14" ht="13.5" customHeight="1" x14ac:dyDescent="0.2">
      <c r="B73" s="41">
        <v>126</v>
      </c>
      <c r="C73" s="41">
        <v>158</v>
      </c>
      <c r="D73" s="15">
        <v>51.84</v>
      </c>
      <c r="E73" s="16">
        <f t="shared" si="5"/>
        <v>8</v>
      </c>
      <c r="F73" s="15">
        <v>0.75</v>
      </c>
      <c r="G73" s="32">
        <v>1.5</v>
      </c>
      <c r="H73" s="32">
        <v>1.5</v>
      </c>
      <c r="I73" s="15">
        <f t="shared" si="6"/>
        <v>1.6</v>
      </c>
      <c r="J73" s="17">
        <f t="shared" si="7"/>
        <v>62.208000000000006</v>
      </c>
      <c r="K73" s="17">
        <f t="shared" si="1"/>
        <v>3.8880000000000003</v>
      </c>
      <c r="L73" s="17">
        <f t="shared" si="2"/>
        <v>1.6811338058505141</v>
      </c>
      <c r="M73" s="18">
        <f t="shared" si="3"/>
        <v>19.564416000000001</v>
      </c>
      <c r="N73" s="19">
        <f t="shared" si="4"/>
        <v>38.755584000000006</v>
      </c>
    </row>
    <row r="74" spans="2:14" ht="13.5" customHeight="1" x14ac:dyDescent="0.2">
      <c r="B74" s="41">
        <v>158</v>
      </c>
      <c r="C74" s="41">
        <v>159</v>
      </c>
      <c r="D74" s="15">
        <v>41.76</v>
      </c>
      <c r="E74" s="16">
        <f t="shared" si="5"/>
        <v>8</v>
      </c>
      <c r="F74" s="15">
        <v>0.75</v>
      </c>
      <c r="G74" s="32">
        <v>1.5</v>
      </c>
      <c r="H74" s="32">
        <v>1.5</v>
      </c>
      <c r="I74" s="15">
        <f t="shared" ref="I74:I137" si="8">AVERAGE(G74:H74)+0.1</f>
        <v>1.6</v>
      </c>
      <c r="J74" s="17">
        <f t="shared" si="7"/>
        <v>50.112000000000002</v>
      </c>
      <c r="K74" s="17">
        <f t="shared" si="1"/>
        <v>3.1320000000000001</v>
      </c>
      <c r="L74" s="17">
        <f t="shared" si="2"/>
        <v>1.3542466769351362</v>
      </c>
      <c r="M74" s="18">
        <f t="shared" si="3"/>
        <v>15.760223999999999</v>
      </c>
      <c r="N74" s="19">
        <f t="shared" si="4"/>
        <v>31.219776000000003</v>
      </c>
    </row>
    <row r="75" spans="2:14" ht="13.5" customHeight="1" x14ac:dyDescent="0.2">
      <c r="B75" s="41">
        <v>159</v>
      </c>
      <c r="C75" s="41">
        <v>160</v>
      </c>
      <c r="D75" s="15">
        <v>42.5</v>
      </c>
      <c r="E75" s="16">
        <f t="shared" ref="E75:E138" si="9">$B$9</f>
        <v>8</v>
      </c>
      <c r="F75" s="15">
        <v>0.75</v>
      </c>
      <c r="G75" s="32">
        <v>1.5</v>
      </c>
      <c r="H75" s="32">
        <v>1.5</v>
      </c>
      <c r="I75" s="15">
        <f t="shared" si="8"/>
        <v>1.6</v>
      </c>
      <c r="J75" s="17">
        <f t="shared" ref="J75:J138" si="10">D75*F75*I75</f>
        <v>51</v>
      </c>
      <c r="K75" s="17">
        <f t="shared" si="1"/>
        <v>3.1875</v>
      </c>
      <c r="L75" s="17">
        <f t="shared" si="2"/>
        <v>1.3782443431451936</v>
      </c>
      <c r="M75" s="18">
        <f t="shared" si="3"/>
        <v>16.0395</v>
      </c>
      <c r="N75" s="19">
        <f t="shared" si="4"/>
        <v>31.773</v>
      </c>
    </row>
    <row r="76" spans="2:14" ht="15" customHeight="1" x14ac:dyDescent="0.2">
      <c r="B76" s="41">
        <v>126</v>
      </c>
      <c r="C76" s="41">
        <v>161</v>
      </c>
      <c r="D76" s="15">
        <v>47.3</v>
      </c>
      <c r="E76" s="16">
        <f t="shared" si="9"/>
        <v>8</v>
      </c>
      <c r="F76" s="15">
        <v>0.75</v>
      </c>
      <c r="G76" s="32">
        <v>1.5</v>
      </c>
      <c r="H76" s="32">
        <v>1.5</v>
      </c>
      <c r="I76" s="15">
        <f t="shared" si="8"/>
        <v>1.6</v>
      </c>
      <c r="J76" s="17">
        <f t="shared" si="10"/>
        <v>56.759999999999991</v>
      </c>
      <c r="K76" s="17">
        <f t="shared" si="1"/>
        <v>3.5474999999999994</v>
      </c>
      <c r="L76" s="17">
        <f t="shared" si="2"/>
        <v>1.5339048807239448</v>
      </c>
      <c r="M76" s="18">
        <f t="shared" si="3"/>
        <v>17.851019999999995</v>
      </c>
      <c r="N76" s="19">
        <f t="shared" si="4"/>
        <v>35.36148</v>
      </c>
    </row>
    <row r="77" spans="2:14" ht="15" customHeight="1" x14ac:dyDescent="0.2">
      <c r="B77" s="41">
        <v>161</v>
      </c>
      <c r="C77" s="41">
        <v>162</v>
      </c>
      <c r="D77" s="15">
        <v>32.74</v>
      </c>
      <c r="E77" s="16">
        <f t="shared" si="9"/>
        <v>8</v>
      </c>
      <c r="F77" s="15">
        <v>0.75</v>
      </c>
      <c r="G77" s="32">
        <v>1.5</v>
      </c>
      <c r="H77" s="32">
        <v>1.5</v>
      </c>
      <c r="I77" s="15">
        <f t="shared" si="8"/>
        <v>1.6</v>
      </c>
      <c r="J77" s="17">
        <f t="shared" si="10"/>
        <v>39.288000000000004</v>
      </c>
      <c r="K77" s="17">
        <f t="shared" si="1"/>
        <v>2.4555000000000002</v>
      </c>
      <c r="L77" s="17">
        <f t="shared" si="2"/>
        <v>1.0617345834017329</v>
      </c>
      <c r="M77" s="18">
        <f t="shared" si="3"/>
        <v>12.356076</v>
      </c>
      <c r="N77" s="19">
        <f t="shared" si="4"/>
        <v>24.476424000000002</v>
      </c>
    </row>
    <row r="78" spans="2:14" ht="13.5" customHeight="1" x14ac:dyDescent="0.2">
      <c r="B78" s="41">
        <v>162</v>
      </c>
      <c r="C78" s="41">
        <v>163</v>
      </c>
      <c r="D78" s="15">
        <v>38.006999999999998</v>
      </c>
      <c r="E78" s="16">
        <f t="shared" si="9"/>
        <v>8</v>
      </c>
      <c r="F78" s="15">
        <v>0.75</v>
      </c>
      <c r="G78" s="32">
        <v>1.5</v>
      </c>
      <c r="H78" s="32">
        <v>1.5</v>
      </c>
      <c r="I78" s="15">
        <f t="shared" si="8"/>
        <v>1.6</v>
      </c>
      <c r="J78" s="17">
        <f t="shared" si="10"/>
        <v>45.608399999999996</v>
      </c>
      <c r="K78" s="17">
        <f t="shared" si="1"/>
        <v>2.8505249999999998</v>
      </c>
      <c r="L78" s="17">
        <f t="shared" si="2"/>
        <v>1.23253959411575</v>
      </c>
      <c r="M78" s="18">
        <f t="shared" si="3"/>
        <v>14.343841799999998</v>
      </c>
      <c r="N78" s="19">
        <f t="shared" si="4"/>
        <v>28.414033199999999</v>
      </c>
    </row>
    <row r="79" spans="2:14" ht="15" customHeight="1" x14ac:dyDescent="0.2">
      <c r="B79" s="41">
        <v>129</v>
      </c>
      <c r="C79" s="41">
        <v>163</v>
      </c>
      <c r="D79" s="15">
        <v>15.26</v>
      </c>
      <c r="E79" s="16">
        <f t="shared" si="9"/>
        <v>8</v>
      </c>
      <c r="F79" s="15">
        <v>0.75</v>
      </c>
      <c r="G79" s="32">
        <v>1.5</v>
      </c>
      <c r="H79" s="32">
        <v>1.5</v>
      </c>
      <c r="I79" s="15">
        <f t="shared" si="8"/>
        <v>1.6</v>
      </c>
      <c r="J79" s="17">
        <f t="shared" si="10"/>
        <v>18.312000000000001</v>
      </c>
      <c r="K79" s="17">
        <f t="shared" si="1"/>
        <v>1.1445000000000001</v>
      </c>
      <c r="L79" s="17">
        <f t="shared" si="2"/>
        <v>0.49487079238578013</v>
      </c>
      <c r="M79" s="18">
        <f t="shared" si="3"/>
        <v>5.7591239999999999</v>
      </c>
      <c r="N79" s="19">
        <f t="shared" si="4"/>
        <v>11.408376000000001</v>
      </c>
    </row>
    <row r="80" spans="2:14" ht="13.5" customHeight="1" x14ac:dyDescent="0.2">
      <c r="B80" s="41">
        <v>163</v>
      </c>
      <c r="C80" s="41">
        <v>160</v>
      </c>
      <c r="D80" s="15">
        <v>48.93</v>
      </c>
      <c r="E80" s="16">
        <f t="shared" si="9"/>
        <v>8</v>
      </c>
      <c r="F80" s="15">
        <v>0.75</v>
      </c>
      <c r="G80" s="32">
        <v>1.5</v>
      </c>
      <c r="H80" s="32">
        <v>1.5</v>
      </c>
      <c r="I80" s="15">
        <f t="shared" si="8"/>
        <v>1.6</v>
      </c>
      <c r="J80" s="17">
        <f t="shared" si="10"/>
        <v>58.716000000000001</v>
      </c>
      <c r="K80" s="17">
        <f t="shared" si="1"/>
        <v>3.6697500000000001</v>
      </c>
      <c r="L80" s="17">
        <f t="shared" si="2"/>
        <v>1.5867646049433959</v>
      </c>
      <c r="M80" s="18">
        <f t="shared" si="3"/>
        <v>18.466182</v>
      </c>
      <c r="N80" s="19">
        <f t="shared" si="4"/>
        <v>36.580067999999997</v>
      </c>
    </row>
    <row r="81" spans="2:14" ht="13.5" customHeight="1" x14ac:dyDescent="0.2">
      <c r="B81" s="41">
        <v>160</v>
      </c>
      <c r="C81" s="41">
        <v>164</v>
      </c>
      <c r="D81" s="15">
        <v>65.16</v>
      </c>
      <c r="E81" s="16">
        <f t="shared" si="9"/>
        <v>8</v>
      </c>
      <c r="F81" s="15">
        <v>0.75</v>
      </c>
      <c r="G81" s="32">
        <v>1.5</v>
      </c>
      <c r="H81" s="32">
        <v>1.5</v>
      </c>
      <c r="I81" s="15">
        <f t="shared" si="8"/>
        <v>1.6</v>
      </c>
      <c r="J81" s="17">
        <f t="shared" si="10"/>
        <v>78.192000000000007</v>
      </c>
      <c r="K81" s="17">
        <f t="shared" si="1"/>
        <v>4.8870000000000005</v>
      </c>
      <c r="L81" s="17">
        <f t="shared" si="2"/>
        <v>2.1130917976315486</v>
      </c>
      <c r="M81" s="18">
        <f t="shared" si="3"/>
        <v>24.591383999999998</v>
      </c>
      <c r="N81" s="19">
        <f t="shared" si="4"/>
        <v>48.713616000000009</v>
      </c>
    </row>
    <row r="82" spans="2:14" ht="13.5" customHeight="1" x14ac:dyDescent="0.2">
      <c r="B82" s="41">
        <v>132</v>
      </c>
      <c r="C82" s="41">
        <v>165</v>
      </c>
      <c r="D82" s="15">
        <v>66.91</v>
      </c>
      <c r="E82" s="16">
        <f t="shared" si="9"/>
        <v>8</v>
      </c>
      <c r="F82" s="15">
        <v>0.75</v>
      </c>
      <c r="G82" s="32">
        <v>1.67</v>
      </c>
      <c r="H82" s="32">
        <v>1.5</v>
      </c>
      <c r="I82" s="15">
        <f t="shared" si="8"/>
        <v>1.6850000000000001</v>
      </c>
      <c r="J82" s="17">
        <f t="shared" si="10"/>
        <v>84.557512500000001</v>
      </c>
      <c r="K82" s="17">
        <f t="shared" si="1"/>
        <v>5.0182500000000001</v>
      </c>
      <c r="L82" s="17">
        <f t="shared" si="2"/>
        <v>2.1698430352904685</v>
      </c>
      <c r="M82" s="18">
        <f t="shared" si="3"/>
        <v>25.251833999999999</v>
      </c>
      <c r="N82" s="19">
        <f t="shared" si="4"/>
        <v>54.287428500000004</v>
      </c>
    </row>
    <row r="83" spans="2:14" ht="13.5" customHeight="1" x14ac:dyDescent="0.2">
      <c r="B83" s="41">
        <v>165</v>
      </c>
      <c r="C83" s="41">
        <v>164</v>
      </c>
      <c r="D83" s="15">
        <v>68.72</v>
      </c>
      <c r="E83" s="16">
        <f t="shared" si="9"/>
        <v>8</v>
      </c>
      <c r="F83" s="15">
        <v>0.75</v>
      </c>
      <c r="G83" s="32">
        <v>1.5</v>
      </c>
      <c r="H83" s="32">
        <v>1.5</v>
      </c>
      <c r="I83" s="15">
        <f t="shared" si="8"/>
        <v>1.6</v>
      </c>
      <c r="J83" s="17">
        <f t="shared" si="10"/>
        <v>82.463999999999999</v>
      </c>
      <c r="K83" s="17">
        <f t="shared" si="1"/>
        <v>5.1539999999999999</v>
      </c>
      <c r="L83" s="17">
        <f t="shared" si="2"/>
        <v>2.2285400296691225</v>
      </c>
      <c r="M83" s="18">
        <f t="shared" si="3"/>
        <v>25.934927999999999</v>
      </c>
      <c r="N83" s="19">
        <f t="shared" si="4"/>
        <v>51.375072000000003</v>
      </c>
    </row>
    <row r="84" spans="2:14" ht="15" customHeight="1" x14ac:dyDescent="0.2">
      <c r="B84" s="41">
        <v>164</v>
      </c>
      <c r="C84" s="41">
        <v>208</v>
      </c>
      <c r="D84" s="15">
        <v>65.25</v>
      </c>
      <c r="E84" s="16">
        <f t="shared" si="9"/>
        <v>8</v>
      </c>
      <c r="F84" s="15">
        <v>0.75</v>
      </c>
      <c r="G84" s="32">
        <v>1.5</v>
      </c>
      <c r="H84" s="32">
        <v>1.5</v>
      </c>
      <c r="I84" s="15">
        <f t="shared" si="8"/>
        <v>1.6</v>
      </c>
      <c r="J84" s="17">
        <f t="shared" si="10"/>
        <v>78.300000000000011</v>
      </c>
      <c r="K84" s="17">
        <f t="shared" si="1"/>
        <v>4.8937500000000007</v>
      </c>
      <c r="L84" s="17">
        <f t="shared" si="2"/>
        <v>2.1160104327111502</v>
      </c>
      <c r="M84" s="18">
        <f t="shared" si="3"/>
        <v>24.625349999999997</v>
      </c>
      <c r="N84" s="19">
        <f t="shared" si="4"/>
        <v>48.780900000000017</v>
      </c>
    </row>
    <row r="85" spans="2:14" ht="15" customHeight="1" x14ac:dyDescent="0.2">
      <c r="B85" s="41">
        <v>112</v>
      </c>
      <c r="C85" s="41">
        <v>166</v>
      </c>
      <c r="D85" s="15">
        <v>72.849999999999994</v>
      </c>
      <c r="E85" s="16">
        <f t="shared" si="9"/>
        <v>8</v>
      </c>
      <c r="F85" s="15">
        <v>0.75</v>
      </c>
      <c r="G85" s="32">
        <v>1.5</v>
      </c>
      <c r="H85" s="32">
        <v>1.5</v>
      </c>
      <c r="I85" s="15">
        <f t="shared" si="8"/>
        <v>1.6</v>
      </c>
      <c r="J85" s="17">
        <f t="shared" si="10"/>
        <v>87.42</v>
      </c>
      <c r="K85" s="17">
        <f t="shared" si="1"/>
        <v>5.4637500000000001</v>
      </c>
      <c r="L85" s="17">
        <f t="shared" si="2"/>
        <v>2.3624729505441731</v>
      </c>
      <c r="M85" s="18">
        <f t="shared" si="3"/>
        <v>27.493589999999998</v>
      </c>
      <c r="N85" s="19">
        <f t="shared" si="4"/>
        <v>54.46266</v>
      </c>
    </row>
    <row r="86" spans="2:14" ht="13.5" customHeight="1" x14ac:dyDescent="0.2">
      <c r="B86" s="41">
        <v>166</v>
      </c>
      <c r="C86" s="41">
        <v>167</v>
      </c>
      <c r="D86" s="15">
        <v>69.069999999999993</v>
      </c>
      <c r="E86" s="16">
        <f t="shared" si="9"/>
        <v>8</v>
      </c>
      <c r="F86" s="15">
        <v>0.75</v>
      </c>
      <c r="G86" s="32">
        <v>1.5</v>
      </c>
      <c r="H86" s="32">
        <v>1.5</v>
      </c>
      <c r="I86" s="15">
        <f t="shared" si="8"/>
        <v>1.6</v>
      </c>
      <c r="J86" s="17">
        <f t="shared" si="10"/>
        <v>82.884</v>
      </c>
      <c r="K86" s="17">
        <f t="shared" si="1"/>
        <v>5.18025</v>
      </c>
      <c r="L86" s="17">
        <f t="shared" si="2"/>
        <v>2.2398902772009062</v>
      </c>
      <c r="M86" s="18">
        <f t="shared" si="3"/>
        <v>26.067017999999997</v>
      </c>
      <c r="N86" s="19">
        <f t="shared" si="4"/>
        <v>51.636732000000002</v>
      </c>
    </row>
    <row r="87" spans="2:14" ht="15" customHeight="1" x14ac:dyDescent="0.2">
      <c r="B87" s="41">
        <v>167</v>
      </c>
      <c r="C87" s="41">
        <v>168</v>
      </c>
      <c r="D87" s="15">
        <v>30.56</v>
      </c>
      <c r="E87" s="16">
        <f t="shared" si="9"/>
        <v>8</v>
      </c>
      <c r="F87" s="15">
        <v>0.75</v>
      </c>
      <c r="G87" s="32">
        <v>1.5</v>
      </c>
      <c r="H87" s="32">
        <v>1.5</v>
      </c>
      <c r="I87" s="15">
        <f t="shared" si="8"/>
        <v>1.6</v>
      </c>
      <c r="J87" s="17">
        <f t="shared" si="10"/>
        <v>36.671999999999997</v>
      </c>
      <c r="K87" s="17">
        <f t="shared" si="1"/>
        <v>2.2919999999999998</v>
      </c>
      <c r="L87" s="17">
        <f t="shared" si="2"/>
        <v>0.9910387559180498</v>
      </c>
      <c r="M87" s="18">
        <f t="shared" si="3"/>
        <v>11.533343999999998</v>
      </c>
      <c r="N87" s="19">
        <f t="shared" si="4"/>
        <v>22.846655999999996</v>
      </c>
    </row>
    <row r="88" spans="2:14" ht="13.5" customHeight="1" x14ac:dyDescent="0.2">
      <c r="B88" s="41">
        <v>168</v>
      </c>
      <c r="C88" s="41">
        <v>169</v>
      </c>
      <c r="D88" s="15">
        <v>17.13</v>
      </c>
      <c r="E88" s="16">
        <f t="shared" si="9"/>
        <v>8</v>
      </c>
      <c r="F88" s="15">
        <v>0.75</v>
      </c>
      <c r="G88" s="32">
        <v>1.5</v>
      </c>
      <c r="H88" s="32">
        <v>1.5</v>
      </c>
      <c r="I88" s="15">
        <f t="shared" si="8"/>
        <v>1.6</v>
      </c>
      <c r="J88" s="17">
        <f t="shared" si="10"/>
        <v>20.556000000000001</v>
      </c>
      <c r="K88" s="17">
        <f t="shared" si="1"/>
        <v>1.2847500000000001</v>
      </c>
      <c r="L88" s="17">
        <f t="shared" si="2"/>
        <v>0.55551354348416859</v>
      </c>
      <c r="M88" s="18">
        <f t="shared" si="3"/>
        <v>6.4648620000000001</v>
      </c>
      <c r="N88" s="19">
        <f t="shared" si="4"/>
        <v>12.806388000000002</v>
      </c>
    </row>
    <row r="89" spans="2:14" ht="13.5" customHeight="1" x14ac:dyDescent="0.2">
      <c r="B89" s="41">
        <v>169</v>
      </c>
      <c r="C89" s="41">
        <v>170</v>
      </c>
      <c r="D89" s="15">
        <v>19.21</v>
      </c>
      <c r="E89" s="16">
        <f t="shared" si="9"/>
        <v>8</v>
      </c>
      <c r="F89" s="15">
        <v>0.75</v>
      </c>
      <c r="G89" s="32">
        <v>1.5</v>
      </c>
      <c r="H89" s="32">
        <v>1.5</v>
      </c>
      <c r="I89" s="15">
        <f t="shared" si="8"/>
        <v>1.6</v>
      </c>
      <c r="J89" s="17">
        <f t="shared" si="10"/>
        <v>23.052000000000003</v>
      </c>
      <c r="K89" s="17">
        <f t="shared" si="1"/>
        <v>1.4407500000000002</v>
      </c>
      <c r="L89" s="17">
        <f t="shared" si="2"/>
        <v>0.62296644310162763</v>
      </c>
      <c r="M89" s="18">
        <f t="shared" si="3"/>
        <v>7.249854</v>
      </c>
      <c r="N89" s="19">
        <f t="shared" si="4"/>
        <v>14.361396000000003</v>
      </c>
    </row>
    <row r="90" spans="2:14" ht="13.5" customHeight="1" x14ac:dyDescent="0.2">
      <c r="B90" s="41">
        <v>170</v>
      </c>
      <c r="C90" s="41">
        <v>171</v>
      </c>
      <c r="D90" s="15">
        <v>33.11</v>
      </c>
      <c r="E90" s="16">
        <f t="shared" si="9"/>
        <v>8</v>
      </c>
      <c r="F90" s="15">
        <v>0.75</v>
      </c>
      <c r="G90" s="32">
        <v>1.5</v>
      </c>
      <c r="H90" s="32">
        <v>1.5</v>
      </c>
      <c r="I90" s="15">
        <f t="shared" si="8"/>
        <v>1.6</v>
      </c>
      <c r="J90" s="17">
        <f t="shared" si="10"/>
        <v>39.731999999999999</v>
      </c>
      <c r="K90" s="17">
        <f t="shared" si="1"/>
        <v>2.48325</v>
      </c>
      <c r="L90" s="17">
        <f t="shared" si="2"/>
        <v>1.0737334165067616</v>
      </c>
      <c r="M90" s="18">
        <f t="shared" si="3"/>
        <v>12.495714</v>
      </c>
      <c r="N90" s="19">
        <f t="shared" si="4"/>
        <v>24.753036000000002</v>
      </c>
    </row>
    <row r="91" spans="2:14" ht="13.5" customHeight="1" x14ac:dyDescent="0.2">
      <c r="B91" s="41">
        <v>171</v>
      </c>
      <c r="C91" s="41">
        <v>116</v>
      </c>
      <c r="D91" s="15">
        <v>21.15</v>
      </c>
      <c r="E91" s="16">
        <f t="shared" si="9"/>
        <v>8</v>
      </c>
      <c r="F91" s="15">
        <v>0.75</v>
      </c>
      <c r="G91" s="32">
        <v>1.5</v>
      </c>
      <c r="H91" s="32">
        <v>1.5</v>
      </c>
      <c r="I91" s="15">
        <f t="shared" si="8"/>
        <v>1.6</v>
      </c>
      <c r="J91" s="17">
        <f t="shared" si="10"/>
        <v>25.38</v>
      </c>
      <c r="K91" s="17">
        <f t="shared" si="1"/>
        <v>1.5862499999999999</v>
      </c>
      <c r="L91" s="17">
        <f t="shared" si="2"/>
        <v>0.68587924370637288</v>
      </c>
      <c r="M91" s="18">
        <f t="shared" si="3"/>
        <v>7.9820099999999989</v>
      </c>
      <c r="N91" s="19">
        <f t="shared" si="4"/>
        <v>15.81174</v>
      </c>
    </row>
    <row r="92" spans="2:14" ht="15" customHeight="1" x14ac:dyDescent="0.2">
      <c r="B92" s="41">
        <v>170</v>
      </c>
      <c r="C92" s="41">
        <v>172</v>
      </c>
      <c r="D92" s="15">
        <v>28.66</v>
      </c>
      <c r="E92" s="16">
        <f t="shared" si="9"/>
        <v>8</v>
      </c>
      <c r="F92" s="15">
        <v>0.75</v>
      </c>
      <c r="G92" s="32">
        <v>1.5</v>
      </c>
      <c r="H92" s="32">
        <v>1.5</v>
      </c>
      <c r="I92" s="15">
        <f t="shared" si="8"/>
        <v>1.6</v>
      </c>
      <c r="J92" s="17">
        <f t="shared" si="10"/>
        <v>34.392000000000003</v>
      </c>
      <c r="K92" s="17">
        <f t="shared" si="1"/>
        <v>2.1495000000000002</v>
      </c>
      <c r="L92" s="17">
        <f t="shared" si="2"/>
        <v>0.92942312645979419</v>
      </c>
      <c r="M92" s="18">
        <f t="shared" si="3"/>
        <v>10.816284</v>
      </c>
      <c r="N92" s="19">
        <f t="shared" si="4"/>
        <v>21.426216</v>
      </c>
    </row>
    <row r="93" spans="2:14" ht="15" customHeight="1" x14ac:dyDescent="0.2">
      <c r="B93" s="41">
        <v>172</v>
      </c>
      <c r="C93" s="41">
        <v>173</v>
      </c>
      <c r="D93" s="15">
        <v>54.36</v>
      </c>
      <c r="E93" s="16">
        <f t="shared" si="9"/>
        <v>8</v>
      </c>
      <c r="F93" s="15">
        <v>0.75</v>
      </c>
      <c r="G93" s="32">
        <v>1.5</v>
      </c>
      <c r="H93" s="32">
        <v>1.5</v>
      </c>
      <c r="I93" s="15">
        <f t="shared" si="8"/>
        <v>1.6</v>
      </c>
      <c r="J93" s="17">
        <f t="shared" si="10"/>
        <v>65.231999999999999</v>
      </c>
      <c r="K93" s="17">
        <f t="shared" si="1"/>
        <v>4.077</v>
      </c>
      <c r="L93" s="17">
        <f t="shared" si="2"/>
        <v>1.7628555880793584</v>
      </c>
      <c r="M93" s="18">
        <f t="shared" si="3"/>
        <v>20.515463999999998</v>
      </c>
      <c r="N93" s="19">
        <f t="shared" si="4"/>
        <v>40.639536000000007</v>
      </c>
    </row>
    <row r="94" spans="2:14" ht="13.5" customHeight="1" x14ac:dyDescent="0.2">
      <c r="B94" s="41">
        <v>173</v>
      </c>
      <c r="C94" s="41">
        <v>174</v>
      </c>
      <c r="D94" s="15">
        <v>23.96</v>
      </c>
      <c r="E94" s="16">
        <f t="shared" si="9"/>
        <v>8</v>
      </c>
      <c r="F94" s="15">
        <v>0.75</v>
      </c>
      <c r="G94" s="32">
        <v>1.5</v>
      </c>
      <c r="H94" s="32">
        <v>1.5</v>
      </c>
      <c r="I94" s="15">
        <f t="shared" si="8"/>
        <v>1.6</v>
      </c>
      <c r="J94" s="17">
        <f t="shared" si="10"/>
        <v>28.751999999999999</v>
      </c>
      <c r="K94" s="17">
        <f t="shared" si="1"/>
        <v>1.7969999999999999</v>
      </c>
      <c r="L94" s="17">
        <f t="shared" si="2"/>
        <v>0.77700551674726692</v>
      </c>
      <c r="M94" s="18">
        <f t="shared" si="3"/>
        <v>9.0425039999999992</v>
      </c>
      <c r="N94" s="19">
        <f t="shared" si="4"/>
        <v>17.912495999999997</v>
      </c>
    </row>
    <row r="95" spans="2:14" ht="15" customHeight="1" x14ac:dyDescent="0.2">
      <c r="B95" s="41">
        <v>174</v>
      </c>
      <c r="C95" s="41">
        <v>175</v>
      </c>
      <c r="D95" s="15">
        <v>38.549999999999997</v>
      </c>
      <c r="E95" s="16">
        <f t="shared" si="9"/>
        <v>8</v>
      </c>
      <c r="F95" s="15">
        <v>0.75</v>
      </c>
      <c r="G95" s="32">
        <v>1.5</v>
      </c>
      <c r="H95" s="32">
        <v>1.5</v>
      </c>
      <c r="I95" s="15">
        <f t="shared" si="8"/>
        <v>1.6</v>
      </c>
      <c r="J95" s="17">
        <f t="shared" si="10"/>
        <v>46.26</v>
      </c>
      <c r="K95" s="17">
        <f t="shared" si="1"/>
        <v>2.8912499999999999</v>
      </c>
      <c r="L95" s="17">
        <f t="shared" si="2"/>
        <v>1.2501486924293461</v>
      </c>
      <c r="M95" s="18">
        <f t="shared" si="3"/>
        <v>14.548769999999998</v>
      </c>
      <c r="N95" s="19">
        <f t="shared" si="4"/>
        <v>28.819980000000001</v>
      </c>
    </row>
    <row r="96" spans="2:14" ht="13.5" customHeight="1" x14ac:dyDescent="0.2">
      <c r="B96" s="41">
        <v>116</v>
      </c>
      <c r="C96" s="41">
        <v>176</v>
      </c>
      <c r="D96" s="15">
        <v>38.36</v>
      </c>
      <c r="E96" s="16">
        <f t="shared" si="9"/>
        <v>8</v>
      </c>
      <c r="F96" s="15">
        <v>0.75</v>
      </c>
      <c r="G96" s="32">
        <v>1.5</v>
      </c>
      <c r="H96" s="32">
        <v>1.5</v>
      </c>
      <c r="I96" s="15">
        <f t="shared" si="8"/>
        <v>1.6</v>
      </c>
      <c r="J96" s="17">
        <f t="shared" si="10"/>
        <v>46.032000000000004</v>
      </c>
      <c r="K96" s="17">
        <f t="shared" si="1"/>
        <v>2.8770000000000002</v>
      </c>
      <c r="L96" s="17">
        <f t="shared" si="2"/>
        <v>1.2439871294835207</v>
      </c>
      <c r="M96" s="18">
        <f t="shared" si="3"/>
        <v>14.477063999999999</v>
      </c>
      <c r="N96" s="19">
        <f t="shared" si="4"/>
        <v>28.677936000000003</v>
      </c>
    </row>
    <row r="97" spans="2:14" ht="13.5" customHeight="1" x14ac:dyDescent="0.2">
      <c r="B97" s="41">
        <v>176</v>
      </c>
      <c r="C97" s="41">
        <v>177</v>
      </c>
      <c r="D97" s="15">
        <v>22.66</v>
      </c>
      <c r="E97" s="16">
        <f t="shared" si="9"/>
        <v>8</v>
      </c>
      <c r="F97" s="15">
        <v>0.75</v>
      </c>
      <c r="G97" s="32">
        <v>1.5</v>
      </c>
      <c r="H97" s="32">
        <v>1.5</v>
      </c>
      <c r="I97" s="15">
        <f t="shared" si="8"/>
        <v>1.6</v>
      </c>
      <c r="J97" s="17">
        <f t="shared" si="10"/>
        <v>27.192000000000004</v>
      </c>
      <c r="K97" s="17">
        <f t="shared" si="1"/>
        <v>1.6995000000000002</v>
      </c>
      <c r="L97" s="17">
        <f t="shared" si="2"/>
        <v>0.73484745448635502</v>
      </c>
      <c r="M97" s="18">
        <f t="shared" si="3"/>
        <v>8.5518839999999994</v>
      </c>
      <c r="N97" s="19">
        <f t="shared" si="4"/>
        <v>16.940616000000006</v>
      </c>
    </row>
    <row r="98" spans="2:14" ht="13.5" customHeight="1" x14ac:dyDescent="0.2">
      <c r="B98" s="41">
        <v>177</v>
      </c>
      <c r="C98" s="41">
        <v>178</v>
      </c>
      <c r="D98" s="15">
        <v>30.65</v>
      </c>
      <c r="E98" s="16">
        <f t="shared" si="9"/>
        <v>8</v>
      </c>
      <c r="F98" s="15">
        <v>0.75</v>
      </c>
      <c r="G98" s="32">
        <v>1.5</v>
      </c>
      <c r="H98" s="32">
        <v>1.5</v>
      </c>
      <c r="I98" s="15">
        <f t="shared" si="8"/>
        <v>1.6</v>
      </c>
      <c r="J98" s="17">
        <f t="shared" si="10"/>
        <v>36.779999999999994</v>
      </c>
      <c r="K98" s="17">
        <f t="shared" si="1"/>
        <v>2.2987499999999996</v>
      </c>
      <c r="L98" s="17">
        <f t="shared" si="2"/>
        <v>0.99395739099765146</v>
      </c>
      <c r="M98" s="18">
        <f t="shared" si="3"/>
        <v>11.567309999999997</v>
      </c>
      <c r="N98" s="19">
        <f t="shared" si="4"/>
        <v>22.913939999999997</v>
      </c>
    </row>
    <row r="99" spans="2:14" ht="13.5" customHeight="1" x14ac:dyDescent="0.2">
      <c r="B99" s="41">
        <v>178</v>
      </c>
      <c r="C99" s="41">
        <v>179</v>
      </c>
      <c r="D99" s="15">
        <v>17.809999999999999</v>
      </c>
      <c r="E99" s="16">
        <f t="shared" si="9"/>
        <v>8</v>
      </c>
      <c r="F99" s="15">
        <v>0.75</v>
      </c>
      <c r="G99" s="32">
        <v>1.5</v>
      </c>
      <c r="H99" s="32">
        <v>1.5</v>
      </c>
      <c r="I99" s="15">
        <f t="shared" si="8"/>
        <v>1.6</v>
      </c>
      <c r="J99" s="17">
        <f t="shared" si="10"/>
        <v>21.372</v>
      </c>
      <c r="K99" s="17">
        <f t="shared" si="1"/>
        <v>1.33575</v>
      </c>
      <c r="L99" s="17">
        <f t="shared" si="2"/>
        <v>0.57756545297449169</v>
      </c>
      <c r="M99" s="18">
        <f t="shared" si="3"/>
        <v>6.721493999999999</v>
      </c>
      <c r="N99" s="19">
        <f t="shared" si="4"/>
        <v>13.314755999999999</v>
      </c>
    </row>
    <row r="100" spans="2:14" ht="15" customHeight="1" x14ac:dyDescent="0.2">
      <c r="B100" s="41">
        <v>179</v>
      </c>
      <c r="C100" s="41">
        <v>175</v>
      </c>
      <c r="D100" s="15">
        <v>51.49</v>
      </c>
      <c r="E100" s="16">
        <f t="shared" si="9"/>
        <v>8</v>
      </c>
      <c r="F100" s="15">
        <v>0.75</v>
      </c>
      <c r="G100" s="32">
        <v>1.5</v>
      </c>
      <c r="H100" s="32">
        <v>1.5</v>
      </c>
      <c r="I100" s="15">
        <f t="shared" si="8"/>
        <v>1.6</v>
      </c>
      <c r="J100" s="17">
        <f t="shared" si="10"/>
        <v>61.788000000000004</v>
      </c>
      <c r="K100" s="17">
        <f t="shared" si="1"/>
        <v>3.8617500000000002</v>
      </c>
      <c r="L100" s="17">
        <f t="shared" si="2"/>
        <v>1.6697835583187302</v>
      </c>
      <c r="M100" s="18">
        <f t="shared" si="3"/>
        <v>19.432326</v>
      </c>
      <c r="N100" s="19">
        <f t="shared" si="4"/>
        <v>38.493924000000007</v>
      </c>
    </row>
    <row r="101" spans="2:14" ht="15" customHeight="1" x14ac:dyDescent="0.2">
      <c r="B101" s="41">
        <v>180</v>
      </c>
      <c r="C101" s="41">
        <v>179</v>
      </c>
      <c r="D101" s="15">
        <v>70.91</v>
      </c>
      <c r="E101" s="16">
        <f t="shared" si="9"/>
        <v>8</v>
      </c>
      <c r="F101" s="15">
        <v>0.75</v>
      </c>
      <c r="G101" s="32">
        <v>1.5</v>
      </c>
      <c r="H101" s="32">
        <v>1.5</v>
      </c>
      <c r="I101" s="15">
        <f t="shared" si="8"/>
        <v>1.6</v>
      </c>
      <c r="J101" s="17">
        <f t="shared" si="10"/>
        <v>85.091999999999999</v>
      </c>
      <c r="K101" s="17">
        <f t="shared" si="1"/>
        <v>5.3182499999999999</v>
      </c>
      <c r="L101" s="17">
        <f t="shared" si="2"/>
        <v>2.2995601499394276</v>
      </c>
      <c r="M101" s="18">
        <f t="shared" si="3"/>
        <v>26.761433999999998</v>
      </c>
      <c r="N101" s="19">
        <f t="shared" si="4"/>
        <v>53.012315999999998</v>
      </c>
    </row>
    <row r="102" spans="2:14" ht="13.5" customHeight="1" x14ac:dyDescent="0.2">
      <c r="B102" s="41">
        <v>118</v>
      </c>
      <c r="C102" s="41">
        <v>181</v>
      </c>
      <c r="D102" s="15">
        <v>35.51</v>
      </c>
      <c r="E102" s="16">
        <f t="shared" si="9"/>
        <v>8</v>
      </c>
      <c r="F102" s="15">
        <v>0.75</v>
      </c>
      <c r="G102" s="32">
        <v>1.5</v>
      </c>
      <c r="H102" s="32">
        <v>1.5</v>
      </c>
      <c r="I102" s="15">
        <f t="shared" si="8"/>
        <v>1.6</v>
      </c>
      <c r="J102" s="17">
        <f t="shared" si="10"/>
        <v>42.612000000000002</v>
      </c>
      <c r="K102" s="17">
        <f t="shared" si="1"/>
        <v>2.6632500000000001</v>
      </c>
      <c r="L102" s="17">
        <f t="shared" si="2"/>
        <v>1.1515636852961371</v>
      </c>
      <c r="M102" s="18">
        <f t="shared" si="3"/>
        <v>13.401474</v>
      </c>
      <c r="N102" s="19">
        <f t="shared" si="4"/>
        <v>26.547276000000004</v>
      </c>
    </row>
    <row r="103" spans="2:14" ht="15" customHeight="1" x14ac:dyDescent="0.2">
      <c r="B103" s="41">
        <v>181</v>
      </c>
      <c r="C103" s="41">
        <v>180</v>
      </c>
      <c r="D103" s="15">
        <v>26.62</v>
      </c>
      <c r="E103" s="16">
        <f t="shared" si="9"/>
        <v>8</v>
      </c>
      <c r="F103" s="15">
        <v>0.75</v>
      </c>
      <c r="G103" s="32">
        <v>1.5</v>
      </c>
      <c r="H103" s="32">
        <v>1.5</v>
      </c>
      <c r="I103" s="15">
        <f t="shared" si="8"/>
        <v>1.6</v>
      </c>
      <c r="J103" s="17">
        <f t="shared" si="10"/>
        <v>31.944000000000003</v>
      </c>
      <c r="K103" s="17">
        <f t="shared" si="1"/>
        <v>1.9965000000000002</v>
      </c>
      <c r="L103" s="17">
        <f t="shared" si="2"/>
        <v>0.8632673979888249</v>
      </c>
      <c r="M103" s="18">
        <f t="shared" si="3"/>
        <v>10.046388</v>
      </c>
      <c r="N103" s="19">
        <f t="shared" si="4"/>
        <v>19.901112000000001</v>
      </c>
    </row>
    <row r="104" spans="2:14" ht="13.5" customHeight="1" x14ac:dyDescent="0.2">
      <c r="B104" s="41">
        <v>180</v>
      </c>
      <c r="C104" s="41">
        <v>155</v>
      </c>
      <c r="D104" s="15">
        <v>80.290000000000006</v>
      </c>
      <c r="E104" s="16">
        <f t="shared" si="9"/>
        <v>8</v>
      </c>
      <c r="F104" s="15">
        <v>0.75</v>
      </c>
      <c r="G104" s="32">
        <v>1.5</v>
      </c>
      <c r="H104" s="32">
        <v>1.5</v>
      </c>
      <c r="I104" s="15">
        <f t="shared" si="8"/>
        <v>1.6</v>
      </c>
      <c r="J104" s="17">
        <f t="shared" si="10"/>
        <v>96.348000000000013</v>
      </c>
      <c r="K104" s="17">
        <f t="shared" si="1"/>
        <v>6.0217500000000008</v>
      </c>
      <c r="L104" s="17">
        <f t="shared" si="2"/>
        <v>2.6037467837912378</v>
      </c>
      <c r="M104" s="18">
        <f t="shared" si="3"/>
        <v>30.301445999999999</v>
      </c>
      <c r="N104" s="19">
        <f t="shared" si="4"/>
        <v>60.024804000000017</v>
      </c>
    </row>
    <row r="105" spans="2:14" ht="13.5" customHeight="1" x14ac:dyDescent="0.2">
      <c r="B105" s="41">
        <v>155</v>
      </c>
      <c r="C105" s="41">
        <v>182</v>
      </c>
      <c r="D105" s="15">
        <v>18.07</v>
      </c>
      <c r="E105" s="16">
        <f t="shared" si="9"/>
        <v>8</v>
      </c>
      <c r="F105" s="15">
        <v>0.75</v>
      </c>
      <c r="G105" s="32">
        <v>1.5</v>
      </c>
      <c r="H105" s="32">
        <v>1.5</v>
      </c>
      <c r="I105" s="15">
        <f t="shared" si="8"/>
        <v>1.6</v>
      </c>
      <c r="J105" s="17">
        <f t="shared" si="10"/>
        <v>21.684000000000001</v>
      </c>
      <c r="K105" s="17">
        <f t="shared" si="1"/>
        <v>1.3552500000000001</v>
      </c>
      <c r="L105" s="17">
        <f t="shared" si="2"/>
        <v>0.58599706542667418</v>
      </c>
      <c r="M105" s="18">
        <f t="shared" si="3"/>
        <v>6.8196180000000002</v>
      </c>
      <c r="N105" s="19">
        <f t="shared" si="4"/>
        <v>13.509131999999999</v>
      </c>
    </row>
    <row r="106" spans="2:14" ht="13.5" customHeight="1" x14ac:dyDescent="0.2">
      <c r="B106" s="41">
        <v>166</v>
      </c>
      <c r="C106" s="41">
        <v>183</v>
      </c>
      <c r="D106" s="15">
        <v>83.97</v>
      </c>
      <c r="E106" s="16">
        <f t="shared" si="9"/>
        <v>8</v>
      </c>
      <c r="F106" s="15">
        <v>0.75</v>
      </c>
      <c r="G106" s="32">
        <v>1.5</v>
      </c>
      <c r="H106" s="32">
        <v>1.5</v>
      </c>
      <c r="I106" s="15">
        <f t="shared" si="8"/>
        <v>1.6</v>
      </c>
      <c r="J106" s="17">
        <f t="shared" si="10"/>
        <v>100.76400000000001</v>
      </c>
      <c r="K106" s="17">
        <f t="shared" si="1"/>
        <v>6.2977500000000006</v>
      </c>
      <c r="L106" s="17">
        <f t="shared" si="2"/>
        <v>2.7230865292682802</v>
      </c>
      <c r="M106" s="18">
        <f t="shared" si="3"/>
        <v>31.690277999999999</v>
      </c>
      <c r="N106" s="19">
        <f t="shared" si="4"/>
        <v>62.775972000000003</v>
      </c>
    </row>
    <row r="107" spans="2:14" ht="13.5" customHeight="1" x14ac:dyDescent="0.2">
      <c r="B107" s="41">
        <v>183</v>
      </c>
      <c r="C107" s="41">
        <v>184</v>
      </c>
      <c r="D107" s="15">
        <v>76.959999999999994</v>
      </c>
      <c r="E107" s="16">
        <f t="shared" si="9"/>
        <v>8</v>
      </c>
      <c r="F107" s="15">
        <v>0.75</v>
      </c>
      <c r="G107" s="32">
        <v>1.5</v>
      </c>
      <c r="H107" s="32">
        <v>1.5</v>
      </c>
      <c r="I107" s="15">
        <f t="shared" si="8"/>
        <v>1.6</v>
      </c>
      <c r="J107" s="17">
        <f t="shared" si="10"/>
        <v>92.352000000000004</v>
      </c>
      <c r="K107" s="17">
        <f t="shared" si="1"/>
        <v>5.7720000000000002</v>
      </c>
      <c r="L107" s="17">
        <f t="shared" si="2"/>
        <v>2.4957572858459787</v>
      </c>
      <c r="M107" s="18">
        <f t="shared" si="3"/>
        <v>29.044703999999999</v>
      </c>
      <c r="N107" s="19">
        <f t="shared" si="4"/>
        <v>57.535296000000002</v>
      </c>
    </row>
    <row r="108" spans="2:14" ht="15" customHeight="1" x14ac:dyDescent="0.2">
      <c r="B108" s="41">
        <v>184</v>
      </c>
      <c r="C108" s="41">
        <v>185</v>
      </c>
      <c r="D108" s="15">
        <v>23.08</v>
      </c>
      <c r="E108" s="16">
        <f t="shared" si="9"/>
        <v>8</v>
      </c>
      <c r="F108" s="15">
        <v>0.75</v>
      </c>
      <c r="G108" s="32">
        <v>1.5</v>
      </c>
      <c r="H108" s="32">
        <v>1.5</v>
      </c>
      <c r="I108" s="15">
        <f t="shared" si="8"/>
        <v>1.6</v>
      </c>
      <c r="J108" s="17">
        <f t="shared" si="10"/>
        <v>27.695999999999998</v>
      </c>
      <c r="K108" s="17">
        <f t="shared" si="1"/>
        <v>1.7309999999999999</v>
      </c>
      <c r="L108" s="17">
        <f t="shared" si="2"/>
        <v>0.74846775152449574</v>
      </c>
      <c r="M108" s="18">
        <f t="shared" si="3"/>
        <v>8.7103919999999988</v>
      </c>
      <c r="N108" s="19">
        <f t="shared" si="4"/>
        <v>17.254607999999998</v>
      </c>
    </row>
    <row r="109" spans="2:14" ht="15" customHeight="1" x14ac:dyDescent="0.2">
      <c r="B109" s="41">
        <v>185</v>
      </c>
      <c r="C109" s="41">
        <v>186</v>
      </c>
      <c r="D109" s="15">
        <v>59.62</v>
      </c>
      <c r="E109" s="16">
        <f t="shared" si="9"/>
        <v>8</v>
      </c>
      <c r="F109" s="15">
        <v>0.75</v>
      </c>
      <c r="G109" s="32">
        <v>1.5</v>
      </c>
      <c r="H109" s="32">
        <v>1.5</v>
      </c>
      <c r="I109" s="15">
        <f t="shared" si="8"/>
        <v>1.6</v>
      </c>
      <c r="J109" s="17">
        <f t="shared" si="10"/>
        <v>71.543999999999997</v>
      </c>
      <c r="K109" s="17">
        <f t="shared" si="1"/>
        <v>4.4714999999999998</v>
      </c>
      <c r="L109" s="17">
        <f t="shared" si="2"/>
        <v>1.9334335938427398</v>
      </c>
      <c r="M109" s="18">
        <f t="shared" si="3"/>
        <v>22.500587999999997</v>
      </c>
      <c r="N109" s="19">
        <f t="shared" si="4"/>
        <v>44.571911999999998</v>
      </c>
    </row>
    <row r="110" spans="2:14" ht="13.5" customHeight="1" x14ac:dyDescent="0.2">
      <c r="B110" s="41">
        <v>186</v>
      </c>
      <c r="C110" s="41">
        <v>187</v>
      </c>
      <c r="D110" s="15">
        <v>35.869999999999997</v>
      </c>
      <c r="E110" s="16">
        <f t="shared" si="9"/>
        <v>8</v>
      </c>
      <c r="F110" s="15">
        <v>0.75</v>
      </c>
      <c r="G110" s="32">
        <v>1.5</v>
      </c>
      <c r="H110" s="32">
        <v>1.5</v>
      </c>
      <c r="I110" s="15">
        <f t="shared" si="8"/>
        <v>1.6</v>
      </c>
      <c r="J110" s="17">
        <f t="shared" si="10"/>
        <v>43.043999999999997</v>
      </c>
      <c r="K110" s="17">
        <f t="shared" si="1"/>
        <v>2.6902499999999998</v>
      </c>
      <c r="L110" s="17">
        <f t="shared" si="2"/>
        <v>1.1632382256145435</v>
      </c>
      <c r="M110" s="18">
        <f t="shared" si="3"/>
        <v>13.537337999999998</v>
      </c>
      <c r="N110" s="19">
        <f t="shared" si="4"/>
        <v>26.816412</v>
      </c>
    </row>
    <row r="111" spans="2:14" ht="15" customHeight="1" x14ac:dyDescent="0.2">
      <c r="B111" s="41">
        <v>186</v>
      </c>
      <c r="C111" s="41">
        <v>170</v>
      </c>
      <c r="D111" s="15">
        <v>53.81</v>
      </c>
      <c r="E111" s="16">
        <f t="shared" si="9"/>
        <v>8</v>
      </c>
      <c r="F111" s="15">
        <v>0.75</v>
      </c>
      <c r="G111" s="32">
        <v>1.5</v>
      </c>
      <c r="H111" s="32">
        <v>1.5</v>
      </c>
      <c r="I111" s="15">
        <f t="shared" si="8"/>
        <v>1.6</v>
      </c>
      <c r="J111" s="17">
        <f t="shared" si="10"/>
        <v>64.572000000000003</v>
      </c>
      <c r="K111" s="17">
        <f t="shared" si="1"/>
        <v>4.0357500000000002</v>
      </c>
      <c r="L111" s="17">
        <f t="shared" si="2"/>
        <v>1.7450194848151266</v>
      </c>
      <c r="M111" s="18">
        <f t="shared" si="3"/>
        <v>20.307894000000001</v>
      </c>
      <c r="N111" s="19">
        <f t="shared" si="4"/>
        <v>40.228356000000005</v>
      </c>
    </row>
    <row r="112" spans="2:14" ht="13.5" customHeight="1" x14ac:dyDescent="0.2">
      <c r="B112" s="41">
        <v>186</v>
      </c>
      <c r="C112" s="41">
        <v>188</v>
      </c>
      <c r="D112" s="15">
        <v>20.3</v>
      </c>
      <c r="E112" s="16">
        <f t="shared" si="9"/>
        <v>8</v>
      </c>
      <c r="F112" s="15">
        <v>0.75</v>
      </c>
      <c r="G112" s="32">
        <v>1.5</v>
      </c>
      <c r="H112" s="32">
        <v>1.5</v>
      </c>
      <c r="I112" s="15">
        <f t="shared" si="8"/>
        <v>1.6</v>
      </c>
      <c r="J112" s="17">
        <f t="shared" si="10"/>
        <v>24.360000000000003</v>
      </c>
      <c r="K112" s="17">
        <f t="shared" si="1"/>
        <v>1.5225000000000002</v>
      </c>
      <c r="L112" s="17">
        <f t="shared" si="2"/>
        <v>0.65831435684346906</v>
      </c>
      <c r="M112" s="18">
        <f t="shared" si="3"/>
        <v>7.6612200000000001</v>
      </c>
      <c r="N112" s="19">
        <f t="shared" si="4"/>
        <v>15.176280000000002</v>
      </c>
    </row>
    <row r="113" spans="2:14" ht="13.5" customHeight="1" x14ac:dyDescent="0.2">
      <c r="B113" s="41">
        <v>184</v>
      </c>
      <c r="C113" s="41">
        <v>189</v>
      </c>
      <c r="D113" s="15">
        <v>15.38</v>
      </c>
      <c r="E113" s="16">
        <f t="shared" si="9"/>
        <v>8</v>
      </c>
      <c r="F113" s="15">
        <v>0.75</v>
      </c>
      <c r="G113" s="32">
        <v>1.5</v>
      </c>
      <c r="H113" s="32">
        <v>1.5</v>
      </c>
      <c r="I113" s="15">
        <f t="shared" si="8"/>
        <v>1.6</v>
      </c>
      <c r="J113" s="17">
        <f t="shared" si="10"/>
        <v>18.456</v>
      </c>
      <c r="K113" s="17">
        <f t="shared" si="1"/>
        <v>1.1535</v>
      </c>
      <c r="L113" s="17">
        <f t="shared" si="2"/>
        <v>0.49876230582524894</v>
      </c>
      <c r="M113" s="18">
        <f t="shared" si="3"/>
        <v>5.8044120000000001</v>
      </c>
      <c r="N113" s="19">
        <f t="shared" si="4"/>
        <v>11.498087999999999</v>
      </c>
    </row>
    <row r="114" spans="2:14" ht="13.5" customHeight="1" x14ac:dyDescent="0.2">
      <c r="B114" s="41">
        <v>189</v>
      </c>
      <c r="C114" s="41">
        <v>190</v>
      </c>
      <c r="D114" s="15">
        <v>27.87</v>
      </c>
      <c r="E114" s="16">
        <f t="shared" si="9"/>
        <v>8</v>
      </c>
      <c r="F114" s="15">
        <v>0.75</v>
      </c>
      <c r="G114" s="32">
        <v>1.5</v>
      </c>
      <c r="H114" s="32">
        <v>1.5</v>
      </c>
      <c r="I114" s="15">
        <f t="shared" si="8"/>
        <v>1.6</v>
      </c>
      <c r="J114" s="17">
        <f t="shared" si="10"/>
        <v>33.444000000000003</v>
      </c>
      <c r="K114" s="17">
        <f t="shared" si="1"/>
        <v>2.0902500000000002</v>
      </c>
      <c r="L114" s="17">
        <f t="shared" si="2"/>
        <v>0.90380399631662467</v>
      </c>
      <c r="M114" s="18">
        <f t="shared" si="3"/>
        <v>10.518137999999999</v>
      </c>
      <c r="N114" s="19">
        <f t="shared" si="4"/>
        <v>20.835612000000005</v>
      </c>
    </row>
    <row r="115" spans="2:14" ht="13.5" customHeight="1" x14ac:dyDescent="0.2">
      <c r="B115" s="41">
        <v>190</v>
      </c>
      <c r="C115" s="41">
        <v>191</v>
      </c>
      <c r="D115" s="15">
        <v>26.65</v>
      </c>
      <c r="E115" s="16">
        <f t="shared" si="9"/>
        <v>8</v>
      </c>
      <c r="F115" s="15">
        <v>0.75</v>
      </c>
      <c r="G115" s="32">
        <v>1.5</v>
      </c>
      <c r="H115" s="32">
        <v>1.5</v>
      </c>
      <c r="I115" s="15">
        <f t="shared" si="8"/>
        <v>1.6</v>
      </c>
      <c r="J115" s="17">
        <f t="shared" si="10"/>
        <v>31.979999999999997</v>
      </c>
      <c r="K115" s="17">
        <f t="shared" si="1"/>
        <v>1.9987499999999998</v>
      </c>
      <c r="L115" s="17">
        <f t="shared" si="2"/>
        <v>0.86424027634869205</v>
      </c>
      <c r="M115" s="18">
        <f t="shared" si="3"/>
        <v>10.057709999999998</v>
      </c>
      <c r="N115" s="19">
        <f t="shared" si="4"/>
        <v>19.923539999999996</v>
      </c>
    </row>
    <row r="116" spans="2:14" ht="15" customHeight="1" x14ac:dyDescent="0.2">
      <c r="B116" s="41">
        <v>191</v>
      </c>
      <c r="C116" s="41">
        <v>192</v>
      </c>
      <c r="D116" s="15">
        <v>8.07</v>
      </c>
      <c r="E116" s="16">
        <f t="shared" si="9"/>
        <v>8</v>
      </c>
      <c r="F116" s="15">
        <v>0.75</v>
      </c>
      <c r="G116" s="32">
        <v>1.5</v>
      </c>
      <c r="H116" s="32">
        <v>1.5</v>
      </c>
      <c r="I116" s="15">
        <f t="shared" si="8"/>
        <v>1.6</v>
      </c>
      <c r="J116" s="17">
        <f t="shared" si="10"/>
        <v>9.6840000000000011</v>
      </c>
      <c r="K116" s="17">
        <f t="shared" si="1"/>
        <v>0.60525000000000007</v>
      </c>
      <c r="L116" s="17">
        <f t="shared" si="2"/>
        <v>0.2617042788042756</v>
      </c>
      <c r="M116" s="18">
        <f t="shared" si="3"/>
        <v>3.0456180000000002</v>
      </c>
      <c r="N116" s="19">
        <f t="shared" si="4"/>
        <v>6.033132000000001</v>
      </c>
    </row>
    <row r="117" spans="2:14" ht="15" customHeight="1" x14ac:dyDescent="0.2">
      <c r="B117" s="41">
        <v>192</v>
      </c>
      <c r="C117" s="41">
        <v>193</v>
      </c>
      <c r="D117" s="15">
        <v>28.65</v>
      </c>
      <c r="E117" s="16">
        <f t="shared" si="9"/>
        <v>8</v>
      </c>
      <c r="F117" s="15">
        <v>0.75</v>
      </c>
      <c r="G117" s="32">
        <v>1.5</v>
      </c>
      <c r="H117" s="32">
        <v>1.5</v>
      </c>
      <c r="I117" s="15">
        <f t="shared" si="8"/>
        <v>1.6</v>
      </c>
      <c r="J117" s="17">
        <f t="shared" si="10"/>
        <v>34.379999999999995</v>
      </c>
      <c r="K117" s="17">
        <f t="shared" si="1"/>
        <v>2.1487499999999997</v>
      </c>
      <c r="L117" s="17">
        <f t="shared" si="2"/>
        <v>0.9290988336731717</v>
      </c>
      <c r="M117" s="18">
        <f t="shared" si="3"/>
        <v>10.812509999999998</v>
      </c>
      <c r="N117" s="19">
        <f t="shared" si="4"/>
        <v>21.41874</v>
      </c>
    </row>
    <row r="118" spans="2:14" ht="13.5" customHeight="1" x14ac:dyDescent="0.2">
      <c r="B118" s="41">
        <v>194</v>
      </c>
      <c r="C118" s="41">
        <v>193</v>
      </c>
      <c r="D118" s="15">
        <v>17</v>
      </c>
      <c r="E118" s="16">
        <f t="shared" si="9"/>
        <v>8</v>
      </c>
      <c r="F118" s="15">
        <v>0.75</v>
      </c>
      <c r="G118" s="32">
        <v>1.25</v>
      </c>
      <c r="H118" s="32">
        <v>1.58</v>
      </c>
      <c r="I118" s="15">
        <f t="shared" si="8"/>
        <v>1.5150000000000001</v>
      </c>
      <c r="J118" s="17">
        <f t="shared" si="10"/>
        <v>19.31625</v>
      </c>
      <c r="K118" s="17">
        <f t="shared" si="1"/>
        <v>1.2750000000000001</v>
      </c>
      <c r="L118" s="17">
        <f t="shared" si="2"/>
        <v>0.55129773725807751</v>
      </c>
      <c r="M118" s="18">
        <f t="shared" si="3"/>
        <v>6.4157999999999999</v>
      </c>
      <c r="N118" s="19">
        <f t="shared" si="4"/>
        <v>11.625450000000001</v>
      </c>
    </row>
    <row r="119" spans="2:14" ht="15" customHeight="1" x14ac:dyDescent="0.2">
      <c r="B119" s="41">
        <v>192</v>
      </c>
      <c r="C119" s="41">
        <v>195</v>
      </c>
      <c r="D119" s="15">
        <v>27.14</v>
      </c>
      <c r="E119" s="16">
        <f t="shared" si="9"/>
        <v>8</v>
      </c>
      <c r="F119" s="15">
        <v>0.75</v>
      </c>
      <c r="G119" s="32">
        <v>1.5</v>
      </c>
      <c r="H119" s="32">
        <v>1.5</v>
      </c>
      <c r="I119" s="15">
        <f t="shared" si="8"/>
        <v>1.6</v>
      </c>
      <c r="J119" s="17">
        <f t="shared" si="10"/>
        <v>32.568000000000005</v>
      </c>
      <c r="K119" s="17">
        <f t="shared" si="1"/>
        <v>2.0355000000000003</v>
      </c>
      <c r="L119" s="17">
        <f t="shared" si="2"/>
        <v>0.88013062289318955</v>
      </c>
      <c r="M119" s="18">
        <f t="shared" si="3"/>
        <v>10.242635999999999</v>
      </c>
      <c r="N119" s="19">
        <f t="shared" si="4"/>
        <v>20.289864000000009</v>
      </c>
    </row>
    <row r="120" spans="2:14" ht="13.5" customHeight="1" x14ac:dyDescent="0.2">
      <c r="B120" s="41">
        <v>195</v>
      </c>
      <c r="C120" s="41">
        <v>196</v>
      </c>
      <c r="D120" s="15">
        <v>41.47</v>
      </c>
      <c r="E120" s="16">
        <f t="shared" si="9"/>
        <v>8</v>
      </c>
      <c r="F120" s="15">
        <v>0.75</v>
      </c>
      <c r="G120" s="32">
        <v>1.5</v>
      </c>
      <c r="H120" s="32">
        <v>1.5</v>
      </c>
      <c r="I120" s="15">
        <f t="shared" si="8"/>
        <v>1.6</v>
      </c>
      <c r="J120" s="17">
        <f t="shared" si="10"/>
        <v>49.764000000000003</v>
      </c>
      <c r="K120" s="17">
        <f t="shared" si="1"/>
        <v>3.1102500000000002</v>
      </c>
      <c r="L120" s="17">
        <f t="shared" si="2"/>
        <v>1.3448421861230866</v>
      </c>
      <c r="M120" s="18">
        <f t="shared" si="3"/>
        <v>15.650777999999999</v>
      </c>
      <c r="N120" s="19">
        <f t="shared" si="4"/>
        <v>31.002972000000003</v>
      </c>
    </row>
    <row r="121" spans="2:14" ht="13.5" customHeight="1" x14ac:dyDescent="0.2">
      <c r="B121" s="41">
        <v>193</v>
      </c>
      <c r="C121" s="41">
        <v>196</v>
      </c>
      <c r="D121" s="15">
        <v>61.65</v>
      </c>
      <c r="E121" s="16">
        <f t="shared" si="9"/>
        <v>8</v>
      </c>
      <c r="F121" s="15">
        <v>0.75</v>
      </c>
      <c r="G121" s="32">
        <v>1.5</v>
      </c>
      <c r="H121" s="32">
        <v>1.5</v>
      </c>
      <c r="I121" s="15">
        <f t="shared" si="8"/>
        <v>1.6</v>
      </c>
      <c r="J121" s="17">
        <f t="shared" si="10"/>
        <v>73.98</v>
      </c>
      <c r="K121" s="17">
        <f t="shared" si="1"/>
        <v>4.6237500000000002</v>
      </c>
      <c r="L121" s="17">
        <f t="shared" si="2"/>
        <v>1.9992650295270868</v>
      </c>
      <c r="M121" s="18">
        <f t="shared" si="3"/>
        <v>23.266709999999996</v>
      </c>
      <c r="N121" s="19">
        <f t="shared" si="4"/>
        <v>46.089540000000007</v>
      </c>
    </row>
    <row r="122" spans="2:14" ht="13.5" customHeight="1" x14ac:dyDescent="0.2">
      <c r="B122" s="41">
        <v>195</v>
      </c>
      <c r="C122" s="41">
        <v>173</v>
      </c>
      <c r="D122" s="15">
        <v>57.35</v>
      </c>
      <c r="E122" s="16">
        <f t="shared" si="9"/>
        <v>8</v>
      </c>
      <c r="F122" s="15">
        <v>0.75</v>
      </c>
      <c r="G122" s="32">
        <v>1.5</v>
      </c>
      <c r="H122" s="32">
        <v>1.5</v>
      </c>
      <c r="I122" s="15">
        <f t="shared" si="8"/>
        <v>1.6</v>
      </c>
      <c r="J122" s="17">
        <f t="shared" si="10"/>
        <v>68.820000000000007</v>
      </c>
      <c r="K122" s="17">
        <f t="shared" si="1"/>
        <v>4.3012500000000005</v>
      </c>
      <c r="L122" s="17">
        <f t="shared" si="2"/>
        <v>1.8598191312794556</v>
      </c>
      <c r="M122" s="18">
        <f t="shared" si="3"/>
        <v>21.643889999999999</v>
      </c>
      <c r="N122" s="19">
        <f t="shared" si="4"/>
        <v>42.874860000000012</v>
      </c>
    </row>
    <row r="123" spans="2:14" ht="13.5" customHeight="1" x14ac:dyDescent="0.2">
      <c r="B123" s="41">
        <v>188</v>
      </c>
      <c r="C123" s="41">
        <v>195</v>
      </c>
      <c r="D123" s="15">
        <v>51.11</v>
      </c>
      <c r="E123" s="16">
        <f t="shared" si="9"/>
        <v>8</v>
      </c>
      <c r="F123" s="15">
        <v>0.75</v>
      </c>
      <c r="G123" s="32">
        <v>1.5</v>
      </c>
      <c r="H123" s="32">
        <v>1.5</v>
      </c>
      <c r="I123" s="15">
        <f t="shared" si="8"/>
        <v>1.6</v>
      </c>
      <c r="J123" s="17">
        <f t="shared" si="10"/>
        <v>61.331999999999994</v>
      </c>
      <c r="K123" s="17">
        <f t="shared" si="1"/>
        <v>3.8332499999999996</v>
      </c>
      <c r="L123" s="17">
        <f t="shared" si="2"/>
        <v>1.6574604324270787</v>
      </c>
      <c r="M123" s="18">
        <f t="shared" si="3"/>
        <v>19.288913999999998</v>
      </c>
      <c r="N123" s="19">
        <f t="shared" si="4"/>
        <v>38.209835999999996</v>
      </c>
    </row>
    <row r="124" spans="2:14" ht="15" customHeight="1" x14ac:dyDescent="0.2">
      <c r="B124" s="41">
        <v>196</v>
      </c>
      <c r="C124" s="41">
        <v>197</v>
      </c>
      <c r="D124" s="15">
        <v>46.51</v>
      </c>
      <c r="E124" s="16">
        <f t="shared" si="9"/>
        <v>8</v>
      </c>
      <c r="F124" s="15">
        <v>0.75</v>
      </c>
      <c r="G124" s="32">
        <v>1.5</v>
      </c>
      <c r="H124" s="32">
        <v>1.5</v>
      </c>
      <c r="I124" s="15">
        <f t="shared" si="8"/>
        <v>1.6</v>
      </c>
      <c r="J124" s="17">
        <f t="shared" si="10"/>
        <v>55.812000000000005</v>
      </c>
      <c r="K124" s="17">
        <f t="shared" si="1"/>
        <v>3.4882500000000003</v>
      </c>
      <c r="L124" s="17">
        <f t="shared" si="2"/>
        <v>1.5082857505807754</v>
      </c>
      <c r="M124" s="18">
        <f t="shared" si="3"/>
        <v>17.552873999999999</v>
      </c>
      <c r="N124" s="19">
        <f t="shared" si="4"/>
        <v>34.770876000000001</v>
      </c>
    </row>
    <row r="125" spans="2:14" ht="15" customHeight="1" x14ac:dyDescent="0.2">
      <c r="B125" s="41">
        <v>197</v>
      </c>
      <c r="C125" s="41">
        <v>198</v>
      </c>
      <c r="D125" s="15">
        <v>63.02</v>
      </c>
      <c r="E125" s="16">
        <f t="shared" si="9"/>
        <v>8</v>
      </c>
      <c r="F125" s="15">
        <v>0.75</v>
      </c>
      <c r="G125" s="32">
        <v>1.5</v>
      </c>
      <c r="H125" s="32">
        <v>1.5</v>
      </c>
      <c r="I125" s="15">
        <f t="shared" si="8"/>
        <v>1.6</v>
      </c>
      <c r="J125" s="17">
        <f t="shared" si="10"/>
        <v>75.624000000000009</v>
      </c>
      <c r="K125" s="17">
        <f t="shared" si="1"/>
        <v>4.7265000000000006</v>
      </c>
      <c r="L125" s="17">
        <f t="shared" si="2"/>
        <v>2.0436931412943555</v>
      </c>
      <c r="M125" s="18">
        <f t="shared" si="3"/>
        <v>23.783747999999999</v>
      </c>
      <c r="N125" s="19">
        <f t="shared" si="4"/>
        <v>47.113752000000005</v>
      </c>
    </row>
    <row r="126" spans="2:14" ht="13.5" customHeight="1" x14ac:dyDescent="0.2">
      <c r="B126" s="41">
        <v>175</v>
      </c>
      <c r="C126" s="41">
        <v>198</v>
      </c>
      <c r="D126" s="15">
        <v>57.76</v>
      </c>
      <c r="E126" s="16">
        <f t="shared" si="9"/>
        <v>8</v>
      </c>
      <c r="F126" s="15">
        <v>0.75</v>
      </c>
      <c r="G126" s="32">
        <v>1.5</v>
      </c>
      <c r="H126" s="32">
        <v>1.5</v>
      </c>
      <c r="I126" s="15">
        <f t="shared" si="8"/>
        <v>1.6</v>
      </c>
      <c r="J126" s="17">
        <f t="shared" si="10"/>
        <v>69.311999999999998</v>
      </c>
      <c r="K126" s="17">
        <f t="shared" si="1"/>
        <v>4.3319999999999999</v>
      </c>
      <c r="L126" s="17">
        <f t="shared" si="2"/>
        <v>1.8731151355309739</v>
      </c>
      <c r="M126" s="18">
        <f t="shared" si="3"/>
        <v>21.798624</v>
      </c>
      <c r="N126" s="19">
        <f t="shared" si="4"/>
        <v>43.181376</v>
      </c>
    </row>
    <row r="127" spans="2:14" ht="15" customHeight="1" x14ac:dyDescent="0.2">
      <c r="B127" s="41">
        <v>198</v>
      </c>
      <c r="C127" s="41">
        <v>199</v>
      </c>
      <c r="D127" s="15">
        <v>23.52</v>
      </c>
      <c r="E127" s="16">
        <f t="shared" si="9"/>
        <v>8</v>
      </c>
      <c r="F127" s="15">
        <v>0.75</v>
      </c>
      <c r="G127" s="32">
        <v>1.5</v>
      </c>
      <c r="H127" s="32">
        <v>1.5</v>
      </c>
      <c r="I127" s="15">
        <f t="shared" si="8"/>
        <v>1.6</v>
      </c>
      <c r="J127" s="17">
        <f t="shared" si="10"/>
        <v>28.224000000000004</v>
      </c>
      <c r="K127" s="17">
        <f t="shared" si="1"/>
        <v>1.7640000000000002</v>
      </c>
      <c r="L127" s="17">
        <f t="shared" si="2"/>
        <v>0.76273663413588133</v>
      </c>
      <c r="M127" s="18">
        <f t="shared" si="3"/>
        <v>8.8764479999999999</v>
      </c>
      <c r="N127" s="19">
        <f t="shared" si="4"/>
        <v>17.583552000000005</v>
      </c>
    </row>
    <row r="128" spans="2:14" ht="13.5" customHeight="1" x14ac:dyDescent="0.2">
      <c r="B128" s="41">
        <v>200</v>
      </c>
      <c r="C128" s="41">
        <v>199</v>
      </c>
      <c r="D128" s="15">
        <v>50.26</v>
      </c>
      <c r="E128" s="16">
        <f t="shared" si="9"/>
        <v>8</v>
      </c>
      <c r="F128" s="15">
        <v>0.75</v>
      </c>
      <c r="G128" s="32">
        <v>1.5</v>
      </c>
      <c r="H128" s="32">
        <v>1.5</v>
      </c>
      <c r="I128" s="15">
        <f t="shared" si="8"/>
        <v>1.6</v>
      </c>
      <c r="J128" s="17">
        <f t="shared" si="10"/>
        <v>60.312000000000005</v>
      </c>
      <c r="K128" s="17">
        <f t="shared" si="1"/>
        <v>3.7695000000000003</v>
      </c>
      <c r="L128" s="17">
        <f t="shared" si="2"/>
        <v>1.6298955455641748</v>
      </c>
      <c r="M128" s="18">
        <f t="shared" si="3"/>
        <v>18.968124</v>
      </c>
      <c r="N128" s="19">
        <f t="shared" si="4"/>
        <v>37.574376000000001</v>
      </c>
    </row>
    <row r="129" spans="2:14" ht="13.5" customHeight="1" x14ac:dyDescent="0.2">
      <c r="B129" s="41">
        <v>201</v>
      </c>
      <c r="C129" s="41">
        <v>200</v>
      </c>
      <c r="D129" s="15">
        <v>49.7</v>
      </c>
      <c r="E129" s="16">
        <f t="shared" si="9"/>
        <v>8</v>
      </c>
      <c r="F129" s="15">
        <v>0.75</v>
      </c>
      <c r="G129" s="32">
        <v>1.5</v>
      </c>
      <c r="H129" s="32">
        <v>1.5</v>
      </c>
      <c r="I129" s="15">
        <f t="shared" si="8"/>
        <v>1.6</v>
      </c>
      <c r="J129" s="17">
        <f t="shared" si="10"/>
        <v>59.640000000000015</v>
      </c>
      <c r="K129" s="17">
        <f t="shared" si="1"/>
        <v>3.7275000000000009</v>
      </c>
      <c r="L129" s="17">
        <f t="shared" si="2"/>
        <v>1.6117351495133208</v>
      </c>
      <c r="M129" s="18">
        <f t="shared" si="3"/>
        <v>18.756780000000003</v>
      </c>
      <c r="N129" s="19">
        <f t="shared" si="4"/>
        <v>37.155720000000017</v>
      </c>
    </row>
    <row r="130" spans="2:14" ht="13.5" customHeight="1" x14ac:dyDescent="0.2">
      <c r="B130" s="41">
        <v>202</v>
      </c>
      <c r="C130" s="41">
        <v>201</v>
      </c>
      <c r="D130" s="15">
        <v>49.54</v>
      </c>
      <c r="E130" s="16">
        <f t="shared" si="9"/>
        <v>8</v>
      </c>
      <c r="F130" s="15">
        <v>0.75</v>
      </c>
      <c r="G130" s="32">
        <v>1.25</v>
      </c>
      <c r="H130" s="32">
        <v>1.5</v>
      </c>
      <c r="I130" s="15">
        <f t="shared" si="8"/>
        <v>1.4750000000000001</v>
      </c>
      <c r="J130" s="17">
        <f t="shared" si="10"/>
        <v>54.803625000000004</v>
      </c>
      <c r="K130" s="17">
        <f t="shared" si="1"/>
        <v>3.7155000000000005</v>
      </c>
      <c r="L130" s="17">
        <f t="shared" si="2"/>
        <v>1.6065464649273622</v>
      </c>
      <c r="M130" s="18">
        <f t="shared" si="3"/>
        <v>18.696396</v>
      </c>
      <c r="N130" s="19">
        <f t="shared" si="4"/>
        <v>32.391729000000005</v>
      </c>
    </row>
    <row r="131" spans="2:14" ht="13.5" customHeight="1" x14ac:dyDescent="0.2">
      <c r="B131" s="41">
        <v>202</v>
      </c>
      <c r="C131" s="41">
        <v>203</v>
      </c>
      <c r="D131" s="15">
        <v>50.63</v>
      </c>
      <c r="E131" s="16">
        <f t="shared" si="9"/>
        <v>8</v>
      </c>
      <c r="F131" s="15">
        <v>0.75</v>
      </c>
      <c r="G131" s="32">
        <v>1.25</v>
      </c>
      <c r="H131" s="32">
        <v>1.5</v>
      </c>
      <c r="I131" s="15">
        <f t="shared" si="8"/>
        <v>1.4750000000000001</v>
      </c>
      <c r="J131" s="17">
        <f t="shared" si="10"/>
        <v>56.009437500000011</v>
      </c>
      <c r="K131" s="17">
        <f t="shared" si="1"/>
        <v>3.7972500000000005</v>
      </c>
      <c r="L131" s="17">
        <f t="shared" si="2"/>
        <v>1.6418943786692037</v>
      </c>
      <c r="M131" s="18">
        <f t="shared" si="3"/>
        <v>19.107762000000001</v>
      </c>
      <c r="N131" s="19">
        <f t="shared" si="4"/>
        <v>33.104425500000012</v>
      </c>
    </row>
    <row r="132" spans="2:14" ht="15" customHeight="1" x14ac:dyDescent="0.2">
      <c r="B132" s="41">
        <v>182</v>
      </c>
      <c r="C132" s="41">
        <v>203</v>
      </c>
      <c r="D132" s="15">
        <v>47.44</v>
      </c>
      <c r="E132" s="16">
        <f t="shared" si="9"/>
        <v>8</v>
      </c>
      <c r="F132" s="15">
        <v>0.75</v>
      </c>
      <c r="G132" s="32">
        <v>1.5</v>
      </c>
      <c r="H132" s="32">
        <v>1.5</v>
      </c>
      <c r="I132" s="15">
        <f t="shared" si="8"/>
        <v>1.6</v>
      </c>
      <c r="J132" s="17">
        <f t="shared" si="10"/>
        <v>56.927999999999997</v>
      </c>
      <c r="K132" s="17">
        <f t="shared" si="1"/>
        <v>3.5579999999999998</v>
      </c>
      <c r="L132" s="17">
        <f t="shared" si="2"/>
        <v>1.5384449797366586</v>
      </c>
      <c r="M132" s="18">
        <f t="shared" si="3"/>
        <v>17.903855999999998</v>
      </c>
      <c r="N132" s="19">
        <f t="shared" si="4"/>
        <v>35.466144</v>
      </c>
    </row>
    <row r="133" spans="2:14" ht="15" customHeight="1" x14ac:dyDescent="0.2">
      <c r="B133" s="41">
        <v>203</v>
      </c>
      <c r="C133" s="41">
        <v>204</v>
      </c>
      <c r="D133" s="15">
        <v>55.8</v>
      </c>
      <c r="E133" s="16">
        <f t="shared" si="9"/>
        <v>8</v>
      </c>
      <c r="F133" s="15">
        <v>0.75</v>
      </c>
      <c r="G133" s="32">
        <v>1.5</v>
      </c>
      <c r="H133" s="32">
        <v>1.5</v>
      </c>
      <c r="I133" s="15">
        <f t="shared" si="8"/>
        <v>1.6</v>
      </c>
      <c r="J133" s="17">
        <f t="shared" si="10"/>
        <v>66.959999999999994</v>
      </c>
      <c r="K133" s="17">
        <f t="shared" si="1"/>
        <v>4.1849999999999996</v>
      </c>
      <c r="L133" s="17">
        <f t="shared" si="2"/>
        <v>1.8095537493529836</v>
      </c>
      <c r="M133" s="18">
        <f t="shared" si="3"/>
        <v>21.058919999999997</v>
      </c>
      <c r="N133" s="19">
        <f t="shared" si="4"/>
        <v>41.716079999999991</v>
      </c>
    </row>
    <row r="134" spans="2:14" ht="13.5" customHeight="1" x14ac:dyDescent="0.2">
      <c r="B134" s="41">
        <v>204</v>
      </c>
      <c r="C134" s="41">
        <v>205</v>
      </c>
      <c r="D134" s="15">
        <v>53.27</v>
      </c>
      <c r="E134" s="16">
        <f t="shared" si="9"/>
        <v>8</v>
      </c>
      <c r="F134" s="15">
        <v>0.75</v>
      </c>
      <c r="G134" s="32">
        <v>1.5</v>
      </c>
      <c r="H134" s="32">
        <v>1.5</v>
      </c>
      <c r="I134" s="15">
        <f t="shared" si="8"/>
        <v>1.6</v>
      </c>
      <c r="J134" s="17">
        <f t="shared" si="10"/>
        <v>63.924000000000007</v>
      </c>
      <c r="K134" s="17">
        <f t="shared" si="1"/>
        <v>3.9952500000000004</v>
      </c>
      <c r="L134" s="17">
        <f t="shared" si="2"/>
        <v>1.7275076743375171</v>
      </c>
      <c r="M134" s="18">
        <f t="shared" si="3"/>
        <v>20.104098</v>
      </c>
      <c r="N134" s="19">
        <f t="shared" si="4"/>
        <v>39.824652000000007</v>
      </c>
    </row>
    <row r="135" spans="2:14" ht="15" customHeight="1" x14ac:dyDescent="0.2">
      <c r="B135" s="41">
        <v>205</v>
      </c>
      <c r="C135" s="41">
        <v>206</v>
      </c>
      <c r="D135" s="15">
        <v>50.5</v>
      </c>
      <c r="E135" s="16">
        <f t="shared" si="9"/>
        <v>8</v>
      </c>
      <c r="F135" s="15">
        <v>0.75</v>
      </c>
      <c r="G135" s="32">
        <v>1.5</v>
      </c>
      <c r="H135" s="32">
        <v>1.5</v>
      </c>
      <c r="I135" s="15">
        <f t="shared" si="8"/>
        <v>1.6</v>
      </c>
      <c r="J135" s="17">
        <f t="shared" si="10"/>
        <v>60.6</v>
      </c>
      <c r="K135" s="17">
        <f t="shared" si="1"/>
        <v>3.7875000000000001</v>
      </c>
      <c r="L135" s="17">
        <f t="shared" si="2"/>
        <v>1.6376785724431124</v>
      </c>
      <c r="M135" s="18">
        <f t="shared" si="3"/>
        <v>19.058699999999998</v>
      </c>
      <c r="N135" s="19">
        <f t="shared" si="4"/>
        <v>37.753799999999998</v>
      </c>
    </row>
    <row r="136" spans="2:14" ht="13.5" customHeight="1" x14ac:dyDescent="0.2">
      <c r="B136" s="41">
        <v>206</v>
      </c>
      <c r="C136" s="41">
        <v>207</v>
      </c>
      <c r="D136" s="15">
        <v>48.16</v>
      </c>
      <c r="E136" s="16">
        <f t="shared" si="9"/>
        <v>8</v>
      </c>
      <c r="F136" s="15">
        <v>0.75</v>
      </c>
      <c r="G136" s="32">
        <v>1.5</v>
      </c>
      <c r="H136" s="32">
        <v>1.5</v>
      </c>
      <c r="I136" s="15">
        <f t="shared" si="8"/>
        <v>1.6</v>
      </c>
      <c r="J136" s="17">
        <f t="shared" si="10"/>
        <v>57.792000000000002</v>
      </c>
      <c r="K136" s="17">
        <f t="shared" si="1"/>
        <v>3.6120000000000001</v>
      </c>
      <c r="L136" s="17">
        <f t="shared" si="2"/>
        <v>1.5617940603734712</v>
      </c>
      <c r="M136" s="18">
        <f t="shared" si="3"/>
        <v>18.175583999999997</v>
      </c>
      <c r="N136" s="19">
        <f t="shared" si="4"/>
        <v>36.004416000000006</v>
      </c>
    </row>
    <row r="137" spans="2:14" ht="13.5" customHeight="1" x14ac:dyDescent="0.2">
      <c r="B137" s="41">
        <v>207</v>
      </c>
      <c r="C137" s="41">
        <v>208</v>
      </c>
      <c r="D137" s="15">
        <v>63.9</v>
      </c>
      <c r="E137" s="16">
        <f t="shared" si="9"/>
        <v>8</v>
      </c>
      <c r="F137" s="15">
        <v>0.75</v>
      </c>
      <c r="G137" s="32">
        <v>1.5</v>
      </c>
      <c r="H137" s="32">
        <v>1.5</v>
      </c>
      <c r="I137" s="15">
        <f t="shared" si="8"/>
        <v>1.6</v>
      </c>
      <c r="J137" s="17">
        <f t="shared" si="10"/>
        <v>76.679999999999993</v>
      </c>
      <c r="K137" s="17">
        <f t="shared" si="1"/>
        <v>4.7924999999999995</v>
      </c>
      <c r="L137" s="17">
        <f t="shared" si="2"/>
        <v>2.0722309065171265</v>
      </c>
      <c r="M137" s="18">
        <f t="shared" si="3"/>
        <v>24.115859999999998</v>
      </c>
      <c r="N137" s="19">
        <f t="shared" si="4"/>
        <v>47.771639999999991</v>
      </c>
    </row>
    <row r="138" spans="2:14" ht="13.5" customHeight="1" x14ac:dyDescent="0.2">
      <c r="B138" s="41">
        <v>208</v>
      </c>
      <c r="C138" s="41">
        <v>71</v>
      </c>
      <c r="D138" s="15">
        <v>17.14</v>
      </c>
      <c r="E138" s="16">
        <f t="shared" si="9"/>
        <v>8</v>
      </c>
      <c r="F138" s="15">
        <v>0.75</v>
      </c>
      <c r="G138" s="32">
        <v>1.5</v>
      </c>
      <c r="H138" s="32">
        <v>1.5</v>
      </c>
      <c r="I138" s="15">
        <f t="shared" ref="I138:I201" si="11">AVERAGE(G138:H138)+0.1</f>
        <v>1.6</v>
      </c>
      <c r="J138" s="17">
        <f t="shared" si="10"/>
        <v>20.568000000000001</v>
      </c>
      <c r="K138" s="17">
        <f t="shared" si="1"/>
        <v>1.2855000000000001</v>
      </c>
      <c r="L138" s="17">
        <f t="shared" si="2"/>
        <v>0.55583783627079109</v>
      </c>
      <c r="M138" s="18">
        <f t="shared" si="3"/>
        <v>6.4686360000000001</v>
      </c>
      <c r="N138" s="19">
        <f t="shared" si="4"/>
        <v>12.813864000000002</v>
      </c>
    </row>
    <row r="139" spans="2:14" ht="13.5" customHeight="1" x14ac:dyDescent="0.2">
      <c r="B139" s="41">
        <v>199</v>
      </c>
      <c r="C139" s="41">
        <v>209</v>
      </c>
      <c r="D139" s="15">
        <v>49.67</v>
      </c>
      <c r="E139" s="16">
        <f t="shared" ref="E139:E202" si="12">$B$9</f>
        <v>8</v>
      </c>
      <c r="F139" s="15">
        <v>0.75</v>
      </c>
      <c r="G139" s="32">
        <v>1.5</v>
      </c>
      <c r="H139" s="32">
        <v>1.5</v>
      </c>
      <c r="I139" s="15">
        <f t="shared" si="11"/>
        <v>1.6</v>
      </c>
      <c r="J139" s="17">
        <f t="shared" ref="J139:J202" si="13">D139*F139*I139</f>
        <v>59.603999999999999</v>
      </c>
      <c r="K139" s="17">
        <f t="shared" si="1"/>
        <v>3.72525</v>
      </c>
      <c r="L139" s="17">
        <f t="shared" si="2"/>
        <v>1.6107622711534535</v>
      </c>
      <c r="M139" s="18">
        <f t="shared" si="3"/>
        <v>18.745457999999999</v>
      </c>
      <c r="N139" s="19">
        <f t="shared" si="4"/>
        <v>37.133291999999997</v>
      </c>
    </row>
    <row r="140" spans="2:14" ht="13.5" customHeight="1" x14ac:dyDescent="0.2">
      <c r="B140" s="41">
        <v>209</v>
      </c>
      <c r="C140" s="41">
        <v>210</v>
      </c>
      <c r="D140" s="15">
        <v>28.87</v>
      </c>
      <c r="E140" s="16">
        <f t="shared" si="12"/>
        <v>8</v>
      </c>
      <c r="F140" s="15">
        <v>0.75</v>
      </c>
      <c r="G140" s="32">
        <v>1.5</v>
      </c>
      <c r="H140" s="32">
        <v>1.5</v>
      </c>
      <c r="I140" s="15">
        <f t="shared" si="11"/>
        <v>1.6</v>
      </c>
      <c r="J140" s="17">
        <f t="shared" si="13"/>
        <v>34.643999999999998</v>
      </c>
      <c r="K140" s="17">
        <f t="shared" si="1"/>
        <v>2.1652499999999999</v>
      </c>
      <c r="L140" s="17">
        <f t="shared" si="2"/>
        <v>0.93623327497886455</v>
      </c>
      <c r="M140" s="18">
        <f t="shared" si="3"/>
        <v>10.895538</v>
      </c>
      <c r="N140" s="19">
        <f t="shared" si="4"/>
        <v>21.583211999999996</v>
      </c>
    </row>
    <row r="141" spans="2:14" ht="13.5" customHeight="1" x14ac:dyDescent="0.2">
      <c r="B141" s="41">
        <v>210</v>
      </c>
      <c r="C141" s="41">
        <v>211</v>
      </c>
      <c r="D141" s="15">
        <v>12.15</v>
      </c>
      <c r="E141" s="16">
        <f t="shared" si="12"/>
        <v>8</v>
      </c>
      <c r="F141" s="15">
        <v>0.75</v>
      </c>
      <c r="G141" s="32">
        <v>1.5</v>
      </c>
      <c r="H141" s="32">
        <v>1.5</v>
      </c>
      <c r="I141" s="15">
        <f t="shared" si="11"/>
        <v>1.6</v>
      </c>
      <c r="J141" s="17">
        <f t="shared" si="13"/>
        <v>14.580000000000002</v>
      </c>
      <c r="K141" s="17">
        <f t="shared" si="1"/>
        <v>0.91125000000000012</v>
      </c>
      <c r="L141" s="17">
        <f t="shared" si="2"/>
        <v>0.39401573574621424</v>
      </c>
      <c r="M141" s="18">
        <f t="shared" si="3"/>
        <v>4.5854100000000004</v>
      </c>
      <c r="N141" s="19">
        <f t="shared" si="4"/>
        <v>9.0833399999999997</v>
      </c>
    </row>
    <row r="142" spans="2:14" ht="15" customHeight="1" x14ac:dyDescent="0.2">
      <c r="B142" s="41">
        <v>211</v>
      </c>
      <c r="C142" s="41">
        <v>212</v>
      </c>
      <c r="D142" s="15">
        <v>29.49</v>
      </c>
      <c r="E142" s="16">
        <f t="shared" si="12"/>
        <v>8</v>
      </c>
      <c r="F142" s="15">
        <v>0.75</v>
      </c>
      <c r="G142" s="32">
        <v>1.5</v>
      </c>
      <c r="H142" s="32">
        <v>1.5</v>
      </c>
      <c r="I142" s="15">
        <f t="shared" si="11"/>
        <v>1.6</v>
      </c>
      <c r="J142" s="17">
        <f t="shared" si="13"/>
        <v>35.387999999999998</v>
      </c>
      <c r="K142" s="17">
        <f t="shared" si="1"/>
        <v>2.2117499999999999</v>
      </c>
      <c r="L142" s="17">
        <f t="shared" si="2"/>
        <v>0.95633942774945324</v>
      </c>
      <c r="M142" s="18">
        <f t="shared" si="3"/>
        <v>11.129526</v>
      </c>
      <c r="N142" s="19">
        <f t="shared" si="4"/>
        <v>22.046723999999998</v>
      </c>
    </row>
    <row r="143" spans="2:14" ht="15" customHeight="1" x14ac:dyDescent="0.2">
      <c r="B143" s="41">
        <v>212</v>
      </c>
      <c r="C143" s="41">
        <v>100</v>
      </c>
      <c r="D143" s="15">
        <v>26.99</v>
      </c>
      <c r="E143" s="16">
        <f t="shared" si="12"/>
        <v>8</v>
      </c>
      <c r="F143" s="15">
        <v>0.75</v>
      </c>
      <c r="G143" s="32">
        <v>1.5</v>
      </c>
      <c r="H143" s="32">
        <v>1.5</v>
      </c>
      <c r="I143" s="15">
        <f t="shared" si="11"/>
        <v>1.6</v>
      </c>
      <c r="J143" s="17">
        <f t="shared" si="13"/>
        <v>32.387999999999998</v>
      </c>
      <c r="K143" s="17">
        <f t="shared" si="1"/>
        <v>2.0242499999999999</v>
      </c>
      <c r="L143" s="17">
        <f t="shared" si="2"/>
        <v>0.8752662310938536</v>
      </c>
      <c r="M143" s="18">
        <f t="shared" si="3"/>
        <v>10.186026</v>
      </c>
      <c r="N143" s="19">
        <f t="shared" si="4"/>
        <v>20.177723999999998</v>
      </c>
    </row>
    <row r="144" spans="2:14" ht="13.5" customHeight="1" x14ac:dyDescent="0.2">
      <c r="B144" s="41">
        <v>213</v>
      </c>
      <c r="C144" s="41">
        <v>210</v>
      </c>
      <c r="D144" s="15">
        <v>53.67</v>
      </c>
      <c r="E144" s="16">
        <f t="shared" si="12"/>
        <v>8</v>
      </c>
      <c r="F144" s="15">
        <v>0.75</v>
      </c>
      <c r="G144" s="32">
        <v>1.5</v>
      </c>
      <c r="H144" s="32">
        <v>1.5</v>
      </c>
      <c r="I144" s="15">
        <f t="shared" si="11"/>
        <v>1.6</v>
      </c>
      <c r="J144" s="17">
        <f t="shared" si="13"/>
        <v>64.403999999999996</v>
      </c>
      <c r="K144" s="17">
        <f t="shared" si="1"/>
        <v>4.0252499999999998</v>
      </c>
      <c r="L144" s="17">
        <f t="shared" si="2"/>
        <v>1.740479385802413</v>
      </c>
      <c r="M144" s="18">
        <f t="shared" si="3"/>
        <v>20.255057999999998</v>
      </c>
      <c r="N144" s="19">
        <f t="shared" si="4"/>
        <v>40.123691999999998</v>
      </c>
    </row>
    <row r="145" spans="2:14" ht="15" customHeight="1" x14ac:dyDescent="0.2">
      <c r="B145" s="41">
        <v>214</v>
      </c>
      <c r="C145" s="41">
        <v>213</v>
      </c>
      <c r="D145" s="15">
        <v>52.18</v>
      </c>
      <c r="E145" s="16">
        <f t="shared" si="12"/>
        <v>8</v>
      </c>
      <c r="F145" s="15">
        <v>0.75</v>
      </c>
      <c r="G145" s="32">
        <v>1.25</v>
      </c>
      <c r="H145" s="32">
        <v>1.5</v>
      </c>
      <c r="I145" s="15">
        <f t="shared" si="11"/>
        <v>1.4750000000000001</v>
      </c>
      <c r="J145" s="17">
        <f t="shared" si="13"/>
        <v>57.724125000000001</v>
      </c>
      <c r="K145" s="17">
        <f t="shared" si="1"/>
        <v>3.9135</v>
      </c>
      <c r="L145" s="17">
        <f t="shared" si="2"/>
        <v>1.6921597605956755</v>
      </c>
      <c r="M145" s="18">
        <f t="shared" si="3"/>
        <v>19.692731999999999</v>
      </c>
      <c r="N145" s="19">
        <f t="shared" si="4"/>
        <v>34.117893000000002</v>
      </c>
    </row>
    <row r="146" spans="2:14" ht="13.5" customHeight="1" x14ac:dyDescent="0.2">
      <c r="B146" s="41">
        <v>214</v>
      </c>
      <c r="C146" s="41">
        <v>215</v>
      </c>
      <c r="D146" s="15">
        <v>53.73</v>
      </c>
      <c r="E146" s="16">
        <f t="shared" si="12"/>
        <v>8</v>
      </c>
      <c r="F146" s="15">
        <v>0.75</v>
      </c>
      <c r="G146" s="32">
        <v>1.25</v>
      </c>
      <c r="H146" s="32">
        <v>1.5</v>
      </c>
      <c r="I146" s="15">
        <f t="shared" si="11"/>
        <v>1.4750000000000001</v>
      </c>
      <c r="J146" s="17">
        <f t="shared" si="13"/>
        <v>59.438812500000004</v>
      </c>
      <c r="K146" s="17">
        <f t="shared" si="1"/>
        <v>4.0297499999999999</v>
      </c>
      <c r="L146" s="17">
        <f t="shared" si="2"/>
        <v>1.7424251425221471</v>
      </c>
      <c r="M146" s="18">
        <f t="shared" si="3"/>
        <v>20.277701999999998</v>
      </c>
      <c r="N146" s="19">
        <f t="shared" si="4"/>
        <v>35.131360500000007</v>
      </c>
    </row>
    <row r="147" spans="2:14" ht="13.5" customHeight="1" x14ac:dyDescent="0.2">
      <c r="B147" s="41">
        <v>215</v>
      </c>
      <c r="C147" s="41">
        <v>216</v>
      </c>
      <c r="D147" s="15">
        <v>42.76</v>
      </c>
      <c r="E147" s="16">
        <f t="shared" si="12"/>
        <v>8</v>
      </c>
      <c r="F147" s="15">
        <v>0.75</v>
      </c>
      <c r="G147" s="32">
        <v>1.5</v>
      </c>
      <c r="H147" s="32">
        <v>1.6</v>
      </c>
      <c r="I147" s="15">
        <f t="shared" si="11"/>
        <v>1.6500000000000001</v>
      </c>
      <c r="J147" s="17">
        <f t="shared" si="13"/>
        <v>52.915500000000002</v>
      </c>
      <c r="K147" s="17">
        <f t="shared" si="1"/>
        <v>3.2070000000000003</v>
      </c>
      <c r="L147" s="17">
        <f t="shared" si="2"/>
        <v>1.386675955597376</v>
      </c>
      <c r="M147" s="18">
        <f t="shared" si="3"/>
        <v>16.137623999999999</v>
      </c>
      <c r="N147" s="19">
        <f t="shared" si="4"/>
        <v>33.570875999999998</v>
      </c>
    </row>
    <row r="148" spans="2:14" ht="13.5" customHeight="1" x14ac:dyDescent="0.2">
      <c r="B148" s="41">
        <v>216</v>
      </c>
      <c r="C148" s="41">
        <v>217</v>
      </c>
      <c r="D148" s="15">
        <v>42.76</v>
      </c>
      <c r="E148" s="16">
        <f t="shared" si="12"/>
        <v>8</v>
      </c>
      <c r="F148" s="15">
        <v>0.75</v>
      </c>
      <c r="G148" s="32">
        <v>1.6</v>
      </c>
      <c r="H148" s="32">
        <v>1.5</v>
      </c>
      <c r="I148" s="15">
        <f t="shared" si="11"/>
        <v>1.6500000000000001</v>
      </c>
      <c r="J148" s="17">
        <f t="shared" si="13"/>
        <v>52.915500000000002</v>
      </c>
      <c r="K148" s="17">
        <f t="shared" si="1"/>
        <v>3.2070000000000003</v>
      </c>
      <c r="L148" s="17">
        <f t="shared" si="2"/>
        <v>1.386675955597376</v>
      </c>
      <c r="M148" s="18">
        <f t="shared" si="3"/>
        <v>16.137623999999999</v>
      </c>
      <c r="N148" s="19">
        <f t="shared" si="4"/>
        <v>33.570875999999998</v>
      </c>
    </row>
    <row r="149" spans="2:14" ht="13.5" customHeight="1" x14ac:dyDescent="0.2">
      <c r="B149" s="41">
        <v>205</v>
      </c>
      <c r="C149" s="41">
        <v>218</v>
      </c>
      <c r="D149" s="15">
        <v>33.68</v>
      </c>
      <c r="E149" s="16">
        <f t="shared" si="12"/>
        <v>8</v>
      </c>
      <c r="F149" s="15">
        <v>0.75</v>
      </c>
      <c r="G149" s="32">
        <v>1.5</v>
      </c>
      <c r="H149" s="32">
        <v>1.5</v>
      </c>
      <c r="I149" s="15">
        <f t="shared" si="11"/>
        <v>1.6</v>
      </c>
      <c r="J149" s="17">
        <f t="shared" si="13"/>
        <v>40.415999999999997</v>
      </c>
      <c r="K149" s="17">
        <f t="shared" si="1"/>
        <v>2.5259999999999998</v>
      </c>
      <c r="L149" s="17">
        <f t="shared" si="2"/>
        <v>1.0922181053442381</v>
      </c>
      <c r="M149" s="18">
        <f t="shared" si="3"/>
        <v>12.710831999999998</v>
      </c>
      <c r="N149" s="19">
        <f t="shared" si="4"/>
        <v>25.179168000000004</v>
      </c>
    </row>
    <row r="150" spans="2:14" ht="15" customHeight="1" x14ac:dyDescent="0.2">
      <c r="B150" s="41">
        <v>218</v>
      </c>
      <c r="C150" s="41">
        <v>217</v>
      </c>
      <c r="D150" s="15">
        <v>34.61</v>
      </c>
      <c r="E150" s="16">
        <f t="shared" si="12"/>
        <v>8</v>
      </c>
      <c r="F150" s="15">
        <v>0.75</v>
      </c>
      <c r="G150" s="32">
        <v>1.5</v>
      </c>
      <c r="H150" s="32">
        <v>1.5</v>
      </c>
      <c r="I150" s="15">
        <f t="shared" si="11"/>
        <v>1.6</v>
      </c>
      <c r="J150" s="17">
        <f t="shared" si="13"/>
        <v>41.532000000000004</v>
      </c>
      <c r="K150" s="17">
        <f t="shared" si="1"/>
        <v>2.5957500000000002</v>
      </c>
      <c r="L150" s="17">
        <f t="shared" si="2"/>
        <v>1.1223773345001213</v>
      </c>
      <c r="M150" s="18">
        <f t="shared" si="3"/>
        <v>13.061814</v>
      </c>
      <c r="N150" s="19">
        <f t="shared" si="4"/>
        <v>25.874436000000003</v>
      </c>
    </row>
    <row r="151" spans="2:14" ht="15" customHeight="1" x14ac:dyDescent="0.2">
      <c r="B151" s="41">
        <v>217</v>
      </c>
      <c r="C151" s="41">
        <v>219</v>
      </c>
      <c r="D151" s="15">
        <v>38.82</v>
      </c>
      <c r="E151" s="16">
        <f t="shared" si="12"/>
        <v>8</v>
      </c>
      <c r="F151" s="15">
        <v>0.75</v>
      </c>
      <c r="G151" s="32">
        <v>1.5</v>
      </c>
      <c r="H151" s="32">
        <v>1.5</v>
      </c>
      <c r="I151" s="15">
        <f t="shared" si="11"/>
        <v>1.6</v>
      </c>
      <c r="J151" s="17">
        <f t="shared" si="13"/>
        <v>46.584000000000003</v>
      </c>
      <c r="K151" s="17">
        <f t="shared" si="1"/>
        <v>2.9115000000000002</v>
      </c>
      <c r="L151" s="17">
        <f t="shared" si="2"/>
        <v>1.258904597668151</v>
      </c>
      <c r="M151" s="18">
        <f t="shared" si="3"/>
        <v>14.650668</v>
      </c>
      <c r="N151" s="19">
        <f t="shared" si="4"/>
        <v>29.021832</v>
      </c>
    </row>
    <row r="152" spans="2:14" ht="13.5" customHeight="1" x14ac:dyDescent="0.2">
      <c r="B152" s="41">
        <v>219</v>
      </c>
      <c r="C152" s="41">
        <v>220</v>
      </c>
      <c r="D152" s="15">
        <v>38.950000000000003</v>
      </c>
      <c r="E152" s="16">
        <f t="shared" si="12"/>
        <v>8</v>
      </c>
      <c r="F152" s="15">
        <v>0.75</v>
      </c>
      <c r="G152" s="32">
        <v>1.5</v>
      </c>
      <c r="H152" s="32">
        <v>1.5</v>
      </c>
      <c r="I152" s="15">
        <f t="shared" si="11"/>
        <v>1.6</v>
      </c>
      <c r="J152" s="17">
        <f t="shared" si="13"/>
        <v>46.740000000000009</v>
      </c>
      <c r="K152" s="17">
        <f t="shared" si="1"/>
        <v>2.9212500000000006</v>
      </c>
      <c r="L152" s="17">
        <f t="shared" si="2"/>
        <v>1.2631204038942423</v>
      </c>
      <c r="M152" s="18">
        <f t="shared" si="3"/>
        <v>14.699730000000001</v>
      </c>
      <c r="N152" s="19">
        <f t="shared" si="4"/>
        <v>29.119020000000006</v>
      </c>
    </row>
    <row r="153" spans="2:14" ht="15" customHeight="1" x14ac:dyDescent="0.2">
      <c r="B153" s="41">
        <v>207</v>
      </c>
      <c r="C153" s="41">
        <v>220</v>
      </c>
      <c r="D153" s="15">
        <v>67.48</v>
      </c>
      <c r="E153" s="16">
        <f t="shared" si="12"/>
        <v>8</v>
      </c>
      <c r="F153" s="15">
        <v>0.75</v>
      </c>
      <c r="G153" s="32">
        <v>1.5</v>
      </c>
      <c r="H153" s="32">
        <v>1.5</v>
      </c>
      <c r="I153" s="15">
        <f t="shared" si="11"/>
        <v>1.6</v>
      </c>
      <c r="J153" s="17">
        <f t="shared" si="13"/>
        <v>80.975999999999999</v>
      </c>
      <c r="K153" s="17">
        <f t="shared" si="1"/>
        <v>5.0609999999999999</v>
      </c>
      <c r="L153" s="17">
        <f t="shared" si="2"/>
        <v>2.1883277241279453</v>
      </c>
      <c r="M153" s="18">
        <f t="shared" si="3"/>
        <v>25.466951999999999</v>
      </c>
      <c r="N153" s="19">
        <f t="shared" si="4"/>
        <v>50.448047999999993</v>
      </c>
    </row>
    <row r="154" spans="2:14" ht="13.5" customHeight="1" x14ac:dyDescent="0.2">
      <c r="B154" s="41">
        <v>220</v>
      </c>
      <c r="C154" s="41">
        <v>93</v>
      </c>
      <c r="D154" s="15">
        <v>51.58</v>
      </c>
      <c r="E154" s="16">
        <f t="shared" si="12"/>
        <v>8</v>
      </c>
      <c r="F154" s="15">
        <v>0.75</v>
      </c>
      <c r="G154" s="32">
        <v>1.5</v>
      </c>
      <c r="H154" s="32">
        <v>1.6</v>
      </c>
      <c r="I154" s="15">
        <f t="shared" si="11"/>
        <v>1.6500000000000001</v>
      </c>
      <c r="J154" s="17">
        <f t="shared" si="13"/>
        <v>63.830250000000007</v>
      </c>
      <c r="K154" s="17">
        <f t="shared" si="1"/>
        <v>3.8685000000000005</v>
      </c>
      <c r="L154" s="17">
        <f t="shared" si="2"/>
        <v>1.6727021933983315</v>
      </c>
      <c r="M154" s="18">
        <f t="shared" si="3"/>
        <v>19.466291999999999</v>
      </c>
      <c r="N154" s="19">
        <f t="shared" si="4"/>
        <v>40.495458000000013</v>
      </c>
    </row>
    <row r="155" spans="2:14" ht="13.5" customHeight="1" x14ac:dyDescent="0.2">
      <c r="B155" s="41">
        <v>189</v>
      </c>
      <c r="C155" s="41">
        <v>221</v>
      </c>
      <c r="D155" s="15">
        <v>79.3</v>
      </c>
      <c r="E155" s="16">
        <f t="shared" si="12"/>
        <v>8</v>
      </c>
      <c r="F155" s="15">
        <v>0.75</v>
      </c>
      <c r="G155" s="32">
        <v>1.5</v>
      </c>
      <c r="H155" s="32">
        <v>1.5</v>
      </c>
      <c r="I155" s="15">
        <f t="shared" si="11"/>
        <v>1.6</v>
      </c>
      <c r="J155" s="17">
        <f t="shared" si="13"/>
        <v>95.16</v>
      </c>
      <c r="K155" s="17">
        <f t="shared" si="1"/>
        <v>5.9474999999999998</v>
      </c>
      <c r="L155" s="17">
        <f t="shared" si="2"/>
        <v>2.5716417979156203</v>
      </c>
      <c r="M155" s="18">
        <f t="shared" si="3"/>
        <v>29.927819999999997</v>
      </c>
      <c r="N155" s="19">
        <f t="shared" si="4"/>
        <v>59.284679999999994</v>
      </c>
    </row>
    <row r="156" spans="2:14" ht="13.5" customHeight="1" x14ac:dyDescent="0.2">
      <c r="B156" s="41">
        <v>221</v>
      </c>
      <c r="C156" s="41">
        <v>222</v>
      </c>
      <c r="D156" s="15">
        <v>105.2</v>
      </c>
      <c r="E156" s="16">
        <f t="shared" si="12"/>
        <v>8</v>
      </c>
      <c r="F156" s="15">
        <v>0.75</v>
      </c>
      <c r="G156" s="32">
        <v>1.5</v>
      </c>
      <c r="H156" s="32">
        <v>1.5</v>
      </c>
      <c r="I156" s="15">
        <f t="shared" si="11"/>
        <v>1.6</v>
      </c>
      <c r="J156" s="17">
        <f t="shared" si="13"/>
        <v>126.24000000000001</v>
      </c>
      <c r="K156" s="17">
        <f t="shared" si="1"/>
        <v>7.8900000000000006</v>
      </c>
      <c r="L156" s="17">
        <f t="shared" si="2"/>
        <v>3.4115601152676325</v>
      </c>
      <c r="M156" s="18">
        <f t="shared" si="3"/>
        <v>39.702480000000001</v>
      </c>
      <c r="N156" s="19">
        <f t="shared" si="4"/>
        <v>78.647520000000014</v>
      </c>
    </row>
    <row r="157" spans="2:14" ht="13.5" customHeight="1" x14ac:dyDescent="0.2">
      <c r="B157" s="41">
        <v>222</v>
      </c>
      <c r="C157" s="41">
        <v>223</v>
      </c>
      <c r="D157" s="15">
        <v>105.2</v>
      </c>
      <c r="E157" s="16">
        <f t="shared" si="12"/>
        <v>8</v>
      </c>
      <c r="F157" s="15">
        <v>0.75</v>
      </c>
      <c r="G157" s="32">
        <v>1.5</v>
      </c>
      <c r="H157" s="32">
        <v>1.5</v>
      </c>
      <c r="I157" s="15">
        <f t="shared" si="11"/>
        <v>1.6</v>
      </c>
      <c r="J157" s="17">
        <f t="shared" si="13"/>
        <v>126.24000000000001</v>
      </c>
      <c r="K157" s="17">
        <f t="shared" si="1"/>
        <v>7.8900000000000006</v>
      </c>
      <c r="L157" s="17">
        <f t="shared" si="2"/>
        <v>3.4115601152676325</v>
      </c>
      <c r="M157" s="18">
        <f t="shared" si="3"/>
        <v>39.702480000000001</v>
      </c>
      <c r="N157" s="19">
        <f t="shared" si="4"/>
        <v>78.647520000000014</v>
      </c>
    </row>
    <row r="158" spans="2:14" ht="15" customHeight="1" x14ac:dyDescent="0.2">
      <c r="B158" s="41">
        <v>223</v>
      </c>
      <c r="C158" s="41">
        <v>199</v>
      </c>
      <c r="D158" s="15">
        <v>20.47</v>
      </c>
      <c r="E158" s="16">
        <f t="shared" si="12"/>
        <v>8</v>
      </c>
      <c r="F158" s="15">
        <v>0.75</v>
      </c>
      <c r="G158" s="32">
        <v>1.5</v>
      </c>
      <c r="H158" s="32">
        <v>1.5</v>
      </c>
      <c r="I158" s="15">
        <f t="shared" si="11"/>
        <v>1.6</v>
      </c>
      <c r="J158" s="17">
        <f t="shared" si="13"/>
        <v>24.564</v>
      </c>
      <c r="K158" s="17">
        <f t="shared" si="1"/>
        <v>1.53525</v>
      </c>
      <c r="L158" s="17">
        <f t="shared" si="2"/>
        <v>0.66382733421604978</v>
      </c>
      <c r="M158" s="18">
        <f t="shared" si="3"/>
        <v>7.7253779999999992</v>
      </c>
      <c r="N158" s="19">
        <f t="shared" si="4"/>
        <v>15.303372</v>
      </c>
    </row>
    <row r="159" spans="2:14" ht="15" customHeight="1" x14ac:dyDescent="0.2">
      <c r="B159" s="41">
        <v>199</v>
      </c>
      <c r="C159" s="41">
        <v>224</v>
      </c>
      <c r="D159" s="15">
        <v>46.88</v>
      </c>
      <c r="E159" s="16">
        <f t="shared" si="12"/>
        <v>8</v>
      </c>
      <c r="F159" s="15">
        <v>0.75</v>
      </c>
      <c r="G159" s="32">
        <v>1.5</v>
      </c>
      <c r="H159" s="32">
        <v>1.5</v>
      </c>
      <c r="I159" s="15">
        <f t="shared" si="11"/>
        <v>1.6</v>
      </c>
      <c r="J159" s="17">
        <f t="shared" si="13"/>
        <v>56.256000000000007</v>
      </c>
      <c r="K159" s="17">
        <f t="shared" si="1"/>
        <v>3.5160000000000005</v>
      </c>
      <c r="L159" s="17">
        <f t="shared" si="2"/>
        <v>1.5202845836858043</v>
      </c>
      <c r="M159" s="18">
        <f t="shared" si="3"/>
        <v>17.692512000000001</v>
      </c>
      <c r="N159" s="19">
        <f t="shared" si="4"/>
        <v>35.047488000000008</v>
      </c>
    </row>
    <row r="160" spans="2:14" ht="13.5" customHeight="1" x14ac:dyDescent="0.2">
      <c r="B160" s="41">
        <v>224</v>
      </c>
      <c r="C160" s="41">
        <v>225</v>
      </c>
      <c r="D160" s="15">
        <v>64.42</v>
      </c>
      <c r="E160" s="16">
        <f t="shared" si="12"/>
        <v>8</v>
      </c>
      <c r="F160" s="15">
        <v>0.75</v>
      </c>
      <c r="G160" s="32">
        <v>1.5</v>
      </c>
      <c r="H160" s="32">
        <v>1.5</v>
      </c>
      <c r="I160" s="15">
        <f t="shared" si="11"/>
        <v>1.6</v>
      </c>
      <c r="J160" s="17">
        <f t="shared" si="13"/>
        <v>77.304000000000002</v>
      </c>
      <c r="K160" s="17">
        <f t="shared" si="1"/>
        <v>4.8315000000000001</v>
      </c>
      <c r="L160" s="17">
        <f t="shared" si="2"/>
        <v>2.0890941314214913</v>
      </c>
      <c r="M160" s="18">
        <f t="shared" si="3"/>
        <v>24.312107999999998</v>
      </c>
      <c r="N160" s="19">
        <f t="shared" si="4"/>
        <v>48.160392000000002</v>
      </c>
    </row>
    <row r="161" spans="2:14" ht="15" customHeight="1" x14ac:dyDescent="0.2">
      <c r="B161" s="41">
        <v>225</v>
      </c>
      <c r="C161" s="41">
        <v>226</v>
      </c>
      <c r="D161" s="15">
        <v>64.42</v>
      </c>
      <c r="E161" s="16">
        <f t="shared" si="12"/>
        <v>8</v>
      </c>
      <c r="F161" s="15">
        <v>0.75</v>
      </c>
      <c r="G161" s="32">
        <v>1.5</v>
      </c>
      <c r="H161" s="32">
        <v>1.5</v>
      </c>
      <c r="I161" s="15">
        <f t="shared" si="11"/>
        <v>1.6</v>
      </c>
      <c r="J161" s="17">
        <f t="shared" si="13"/>
        <v>77.304000000000002</v>
      </c>
      <c r="K161" s="17">
        <f t="shared" si="1"/>
        <v>4.8315000000000001</v>
      </c>
      <c r="L161" s="17">
        <f t="shared" si="2"/>
        <v>2.0890941314214913</v>
      </c>
      <c r="M161" s="18">
        <f t="shared" si="3"/>
        <v>24.312107999999998</v>
      </c>
      <c r="N161" s="19">
        <f t="shared" si="4"/>
        <v>48.160392000000002</v>
      </c>
    </row>
    <row r="162" spans="2:14" ht="13.5" customHeight="1" x14ac:dyDescent="0.2">
      <c r="B162" s="41">
        <v>226</v>
      </c>
      <c r="C162" s="41">
        <v>227</v>
      </c>
      <c r="D162" s="15">
        <v>84.11</v>
      </c>
      <c r="E162" s="16">
        <f t="shared" si="12"/>
        <v>8</v>
      </c>
      <c r="F162" s="15">
        <v>0.75</v>
      </c>
      <c r="G162" s="32">
        <v>1.5</v>
      </c>
      <c r="H162" s="32">
        <v>1.5</v>
      </c>
      <c r="I162" s="15">
        <f t="shared" si="11"/>
        <v>1.6</v>
      </c>
      <c r="J162" s="17">
        <f t="shared" si="13"/>
        <v>100.932</v>
      </c>
      <c r="K162" s="17">
        <f t="shared" si="1"/>
        <v>6.3082500000000001</v>
      </c>
      <c r="L162" s="17">
        <f t="shared" si="2"/>
        <v>2.7276266282809938</v>
      </c>
      <c r="M162" s="18">
        <f t="shared" si="3"/>
        <v>31.743113999999998</v>
      </c>
      <c r="N162" s="19">
        <f t="shared" si="4"/>
        <v>62.880636000000003</v>
      </c>
    </row>
    <row r="163" spans="2:14" ht="13.5" customHeight="1" x14ac:dyDescent="0.2">
      <c r="B163" s="41">
        <v>227</v>
      </c>
      <c r="C163" s="41">
        <v>228</v>
      </c>
      <c r="D163" s="15">
        <v>81.75</v>
      </c>
      <c r="E163" s="16">
        <f t="shared" si="12"/>
        <v>8</v>
      </c>
      <c r="F163" s="15">
        <v>0.75</v>
      </c>
      <c r="G163" s="32">
        <v>1.5</v>
      </c>
      <c r="H163" s="32">
        <v>1.5</v>
      </c>
      <c r="I163" s="15">
        <f t="shared" si="11"/>
        <v>1.6</v>
      </c>
      <c r="J163" s="17">
        <f t="shared" si="13"/>
        <v>98.100000000000009</v>
      </c>
      <c r="K163" s="17">
        <f t="shared" si="1"/>
        <v>6.1312500000000005</v>
      </c>
      <c r="L163" s="17">
        <f t="shared" si="2"/>
        <v>2.651093530638108</v>
      </c>
      <c r="M163" s="18">
        <f t="shared" si="3"/>
        <v>30.852449999999997</v>
      </c>
      <c r="N163" s="19">
        <f t="shared" si="4"/>
        <v>61.116300000000017</v>
      </c>
    </row>
    <row r="164" spans="2:14" ht="13.5" customHeight="1" x14ac:dyDescent="0.2">
      <c r="B164" s="41">
        <v>211</v>
      </c>
      <c r="C164" s="41">
        <v>229</v>
      </c>
      <c r="D164" s="15">
        <v>49.95</v>
      </c>
      <c r="E164" s="16">
        <f t="shared" si="12"/>
        <v>8</v>
      </c>
      <c r="F164" s="15">
        <v>0.75</v>
      </c>
      <c r="G164" s="32">
        <v>1.5</v>
      </c>
      <c r="H164" s="32">
        <v>1.5</v>
      </c>
      <c r="I164" s="15">
        <f t="shared" si="11"/>
        <v>1.6</v>
      </c>
      <c r="J164" s="17">
        <f t="shared" si="13"/>
        <v>59.940000000000012</v>
      </c>
      <c r="K164" s="17">
        <f t="shared" si="1"/>
        <v>3.7462500000000007</v>
      </c>
      <c r="L164" s="17">
        <f t="shared" si="2"/>
        <v>1.6198424691788806</v>
      </c>
      <c r="M164" s="18">
        <f t="shared" si="3"/>
        <v>18.851130000000001</v>
      </c>
      <c r="N164" s="19">
        <f t="shared" si="4"/>
        <v>37.342620000000011</v>
      </c>
    </row>
    <row r="165" spans="2:14" ht="13.5" customHeight="1" x14ac:dyDescent="0.2">
      <c r="B165" s="41">
        <v>229</v>
      </c>
      <c r="C165" s="41">
        <v>230</v>
      </c>
      <c r="D165" s="15">
        <v>47.75</v>
      </c>
      <c r="E165" s="16">
        <f t="shared" si="12"/>
        <v>8</v>
      </c>
      <c r="F165" s="15">
        <v>0.75</v>
      </c>
      <c r="G165" s="32">
        <v>1.5</v>
      </c>
      <c r="H165" s="32">
        <v>1.5</v>
      </c>
      <c r="I165" s="15">
        <f t="shared" si="11"/>
        <v>1.6</v>
      </c>
      <c r="J165" s="17">
        <f t="shared" si="13"/>
        <v>57.300000000000004</v>
      </c>
      <c r="K165" s="17">
        <f t="shared" si="1"/>
        <v>3.5812500000000003</v>
      </c>
      <c r="L165" s="17">
        <f t="shared" si="2"/>
        <v>1.548498056121953</v>
      </c>
      <c r="M165" s="18">
        <f t="shared" si="3"/>
        <v>18.020849999999999</v>
      </c>
      <c r="N165" s="19">
        <f t="shared" si="4"/>
        <v>35.697900000000004</v>
      </c>
    </row>
    <row r="166" spans="2:14" ht="13.5" customHeight="1" x14ac:dyDescent="0.2">
      <c r="B166" s="41">
        <v>230</v>
      </c>
      <c r="C166" s="41">
        <v>231</v>
      </c>
      <c r="D166" s="15">
        <v>57.83</v>
      </c>
      <c r="E166" s="16">
        <f t="shared" si="12"/>
        <v>8</v>
      </c>
      <c r="F166" s="15">
        <v>0.75</v>
      </c>
      <c r="G166" s="32">
        <v>1.5</v>
      </c>
      <c r="H166" s="32">
        <v>1.5</v>
      </c>
      <c r="I166" s="15">
        <f t="shared" si="11"/>
        <v>1.6</v>
      </c>
      <c r="J166" s="17">
        <f t="shared" si="13"/>
        <v>69.396000000000001</v>
      </c>
      <c r="K166" s="17">
        <f t="shared" si="1"/>
        <v>4.33725</v>
      </c>
      <c r="L166" s="17">
        <f t="shared" si="2"/>
        <v>1.8753851850373306</v>
      </c>
      <c r="M166" s="18">
        <f t="shared" si="3"/>
        <v>21.825042</v>
      </c>
      <c r="N166" s="19">
        <f t="shared" si="4"/>
        <v>43.233708000000007</v>
      </c>
    </row>
    <row r="167" spans="2:14" ht="13.5" customHeight="1" x14ac:dyDescent="0.2">
      <c r="B167" s="41">
        <v>231</v>
      </c>
      <c r="C167" s="41">
        <v>232</v>
      </c>
      <c r="D167" s="15">
        <v>58.18</v>
      </c>
      <c r="E167" s="16">
        <f t="shared" si="12"/>
        <v>8</v>
      </c>
      <c r="F167" s="15">
        <v>0.75</v>
      </c>
      <c r="G167" s="32">
        <v>1.5</v>
      </c>
      <c r="H167" s="32">
        <v>1.5</v>
      </c>
      <c r="I167" s="15">
        <f t="shared" si="11"/>
        <v>1.6</v>
      </c>
      <c r="J167" s="17">
        <f t="shared" si="13"/>
        <v>69.816000000000003</v>
      </c>
      <c r="K167" s="17">
        <f t="shared" si="1"/>
        <v>4.3635000000000002</v>
      </c>
      <c r="L167" s="17">
        <f t="shared" si="2"/>
        <v>1.8867354325691146</v>
      </c>
      <c r="M167" s="18">
        <f t="shared" si="3"/>
        <v>21.957131999999998</v>
      </c>
      <c r="N167" s="19">
        <f t="shared" si="4"/>
        <v>43.495367999999999</v>
      </c>
    </row>
    <row r="168" spans="2:14" ht="15" customHeight="1" x14ac:dyDescent="0.2">
      <c r="B168" s="41">
        <v>104</v>
      </c>
      <c r="C168" s="41">
        <v>232</v>
      </c>
      <c r="D168" s="15">
        <v>51.65</v>
      </c>
      <c r="E168" s="16">
        <f t="shared" si="12"/>
        <v>8</v>
      </c>
      <c r="F168" s="15">
        <v>0.75</v>
      </c>
      <c r="G168" s="32">
        <v>1.5</v>
      </c>
      <c r="H168" s="32">
        <v>1.5</v>
      </c>
      <c r="I168" s="15">
        <f t="shared" si="11"/>
        <v>1.6</v>
      </c>
      <c r="J168" s="17">
        <f t="shared" si="13"/>
        <v>61.98</v>
      </c>
      <c r="K168" s="17">
        <f t="shared" si="1"/>
        <v>3.8737499999999998</v>
      </c>
      <c r="L168" s="17">
        <f t="shared" si="2"/>
        <v>1.6749722429046883</v>
      </c>
      <c r="M168" s="18">
        <f t="shared" si="3"/>
        <v>19.492709999999999</v>
      </c>
      <c r="N168" s="19">
        <f t="shared" si="4"/>
        <v>38.61354</v>
      </c>
    </row>
    <row r="169" spans="2:14" ht="15" customHeight="1" x14ac:dyDescent="0.2">
      <c r="B169" s="41">
        <v>232</v>
      </c>
      <c r="C169" s="41">
        <v>228</v>
      </c>
      <c r="D169" s="15">
        <v>66.540000000000006</v>
      </c>
      <c r="E169" s="16">
        <f t="shared" si="12"/>
        <v>8</v>
      </c>
      <c r="F169" s="15">
        <v>0.75</v>
      </c>
      <c r="G169" s="32">
        <v>1.5</v>
      </c>
      <c r="H169" s="32">
        <v>1.5</v>
      </c>
      <c r="I169" s="15">
        <f t="shared" si="11"/>
        <v>1.6</v>
      </c>
      <c r="J169" s="17">
        <f t="shared" si="13"/>
        <v>79.848000000000013</v>
      </c>
      <c r="K169" s="17">
        <f t="shared" si="1"/>
        <v>4.9905000000000008</v>
      </c>
      <c r="L169" s="17">
        <f t="shared" si="2"/>
        <v>2.1578442021854398</v>
      </c>
      <c r="M169" s="18">
        <f t="shared" si="3"/>
        <v>25.112196000000001</v>
      </c>
      <c r="N169" s="19">
        <f t="shared" si="4"/>
        <v>49.745304000000019</v>
      </c>
    </row>
    <row r="170" spans="2:14" ht="13.5" customHeight="1" x14ac:dyDescent="0.2">
      <c r="B170" s="41">
        <v>232</v>
      </c>
      <c r="C170" s="41">
        <v>233</v>
      </c>
      <c r="D170" s="15">
        <v>62.43</v>
      </c>
      <c r="E170" s="16">
        <f t="shared" si="12"/>
        <v>8</v>
      </c>
      <c r="F170" s="15">
        <v>0.75</v>
      </c>
      <c r="G170" s="32">
        <v>1.5</v>
      </c>
      <c r="H170" s="32">
        <v>1.5</v>
      </c>
      <c r="I170" s="15">
        <f t="shared" si="11"/>
        <v>1.6</v>
      </c>
      <c r="J170" s="17">
        <f t="shared" si="13"/>
        <v>74.915999999999997</v>
      </c>
      <c r="K170" s="17">
        <f t="shared" si="1"/>
        <v>4.6822499999999998</v>
      </c>
      <c r="L170" s="17">
        <f t="shared" si="2"/>
        <v>2.0245598668836338</v>
      </c>
      <c r="M170" s="18">
        <f t="shared" si="3"/>
        <v>23.561081999999999</v>
      </c>
      <c r="N170" s="19">
        <f t="shared" si="4"/>
        <v>46.672668000000002</v>
      </c>
    </row>
    <row r="171" spans="2:14" ht="13.5" customHeight="1" x14ac:dyDescent="0.2">
      <c r="B171" s="41">
        <v>234</v>
      </c>
      <c r="C171" s="41">
        <v>221</v>
      </c>
      <c r="D171" s="15">
        <v>86.93</v>
      </c>
      <c r="E171" s="16">
        <f t="shared" si="12"/>
        <v>8</v>
      </c>
      <c r="F171" s="15">
        <v>0.75</v>
      </c>
      <c r="G171" s="32">
        <v>1.5</v>
      </c>
      <c r="H171" s="32">
        <v>1.5</v>
      </c>
      <c r="I171" s="15">
        <f t="shared" si="11"/>
        <v>1.6</v>
      </c>
      <c r="J171" s="17">
        <f t="shared" si="13"/>
        <v>104.31600000000002</v>
      </c>
      <c r="K171" s="17">
        <f t="shared" si="1"/>
        <v>6.519750000000001</v>
      </c>
      <c r="L171" s="17">
        <f t="shared" si="2"/>
        <v>2.8190771941085107</v>
      </c>
      <c r="M171" s="18">
        <f t="shared" si="3"/>
        <v>32.807382000000004</v>
      </c>
      <c r="N171" s="19">
        <f t="shared" si="4"/>
        <v>64.988868000000011</v>
      </c>
    </row>
    <row r="172" spans="2:14" ht="13.5" customHeight="1" x14ac:dyDescent="0.2">
      <c r="B172" s="41">
        <v>234</v>
      </c>
      <c r="C172" s="41">
        <v>235</v>
      </c>
      <c r="D172" s="15">
        <v>66.599999999999994</v>
      </c>
      <c r="E172" s="16">
        <f t="shared" si="12"/>
        <v>8</v>
      </c>
      <c r="F172" s="15">
        <v>0.75</v>
      </c>
      <c r="G172" s="32">
        <v>1.5</v>
      </c>
      <c r="H172" s="32">
        <v>1.5</v>
      </c>
      <c r="I172" s="15">
        <f t="shared" si="11"/>
        <v>1.6</v>
      </c>
      <c r="J172" s="17">
        <f t="shared" si="13"/>
        <v>79.92</v>
      </c>
      <c r="K172" s="17">
        <f t="shared" si="1"/>
        <v>4.9950000000000001</v>
      </c>
      <c r="L172" s="17">
        <f t="shared" si="2"/>
        <v>2.1597899589051739</v>
      </c>
      <c r="M172" s="18">
        <f t="shared" si="3"/>
        <v>25.134839999999997</v>
      </c>
      <c r="N172" s="19">
        <f t="shared" si="4"/>
        <v>49.79016</v>
      </c>
    </row>
    <row r="173" spans="2:14" ht="13.5" customHeight="1" x14ac:dyDescent="0.2">
      <c r="B173" s="41">
        <v>235</v>
      </c>
      <c r="C173" s="41">
        <v>236</v>
      </c>
      <c r="D173" s="15">
        <v>21.81</v>
      </c>
      <c r="E173" s="16">
        <f t="shared" si="12"/>
        <v>8</v>
      </c>
      <c r="F173" s="15">
        <v>0.75</v>
      </c>
      <c r="G173" s="32">
        <v>1.5</v>
      </c>
      <c r="H173" s="32">
        <v>1.5</v>
      </c>
      <c r="I173" s="15">
        <f t="shared" si="11"/>
        <v>1.6</v>
      </c>
      <c r="J173" s="17">
        <f t="shared" si="13"/>
        <v>26.171999999999997</v>
      </c>
      <c r="K173" s="17">
        <f t="shared" si="1"/>
        <v>1.6357499999999998</v>
      </c>
      <c r="L173" s="17">
        <f t="shared" si="2"/>
        <v>0.7072825676234511</v>
      </c>
      <c r="M173" s="18">
        <f t="shared" si="3"/>
        <v>8.2310939999999988</v>
      </c>
      <c r="N173" s="19">
        <f t="shared" si="4"/>
        <v>16.305155999999997</v>
      </c>
    </row>
    <row r="174" spans="2:14" ht="15" customHeight="1" x14ac:dyDescent="0.2">
      <c r="B174" s="41">
        <v>236</v>
      </c>
      <c r="C174" s="41">
        <v>237</v>
      </c>
      <c r="D174" s="15">
        <v>36.42</v>
      </c>
      <c r="E174" s="16">
        <f t="shared" si="12"/>
        <v>8</v>
      </c>
      <c r="F174" s="15">
        <v>0.75</v>
      </c>
      <c r="G174" s="32">
        <v>1.5</v>
      </c>
      <c r="H174" s="32">
        <v>1.5</v>
      </c>
      <c r="I174" s="15">
        <f t="shared" si="11"/>
        <v>1.6</v>
      </c>
      <c r="J174" s="17">
        <f t="shared" si="13"/>
        <v>43.704000000000008</v>
      </c>
      <c r="K174" s="17">
        <f t="shared" si="1"/>
        <v>2.7315000000000005</v>
      </c>
      <c r="L174" s="17">
        <f t="shared" si="2"/>
        <v>1.1810743288787755</v>
      </c>
      <c r="M174" s="18">
        <f t="shared" si="3"/>
        <v>13.744908000000001</v>
      </c>
      <c r="N174" s="19">
        <f t="shared" si="4"/>
        <v>27.227592000000008</v>
      </c>
    </row>
    <row r="175" spans="2:14" ht="15" customHeight="1" x14ac:dyDescent="0.2">
      <c r="B175" s="41">
        <v>237</v>
      </c>
      <c r="C175" s="41">
        <v>238</v>
      </c>
      <c r="D175" s="15">
        <v>40.49</v>
      </c>
      <c r="E175" s="16">
        <f t="shared" si="12"/>
        <v>8</v>
      </c>
      <c r="F175" s="15">
        <v>0.75</v>
      </c>
      <c r="G175" s="32">
        <v>1.5</v>
      </c>
      <c r="H175" s="32">
        <v>1.5</v>
      </c>
      <c r="I175" s="15">
        <f t="shared" si="11"/>
        <v>1.6</v>
      </c>
      <c r="J175" s="17">
        <f t="shared" si="13"/>
        <v>48.588000000000001</v>
      </c>
      <c r="K175" s="17">
        <f t="shared" si="1"/>
        <v>3.0367500000000001</v>
      </c>
      <c r="L175" s="17">
        <f t="shared" si="2"/>
        <v>1.3130614930340916</v>
      </c>
      <c r="M175" s="18">
        <f t="shared" si="3"/>
        <v>15.280925999999999</v>
      </c>
      <c r="N175" s="19">
        <f t="shared" si="4"/>
        <v>30.270324000000002</v>
      </c>
    </row>
    <row r="176" spans="2:14" ht="13.5" customHeight="1" x14ac:dyDescent="0.2">
      <c r="B176" s="41">
        <v>238</v>
      </c>
      <c r="C176" s="41">
        <v>239</v>
      </c>
      <c r="D176" s="15">
        <v>40.46</v>
      </c>
      <c r="E176" s="16">
        <f t="shared" si="12"/>
        <v>8</v>
      </c>
      <c r="F176" s="15">
        <v>0.75</v>
      </c>
      <c r="G176" s="32">
        <v>1.5</v>
      </c>
      <c r="H176" s="32">
        <v>1.5</v>
      </c>
      <c r="I176" s="15">
        <f t="shared" si="11"/>
        <v>1.6</v>
      </c>
      <c r="J176" s="17">
        <f t="shared" si="13"/>
        <v>48.552</v>
      </c>
      <c r="K176" s="17">
        <f t="shared" si="1"/>
        <v>3.0345</v>
      </c>
      <c r="L176" s="17">
        <f t="shared" si="2"/>
        <v>1.3120886146742246</v>
      </c>
      <c r="M176" s="18">
        <f t="shared" si="3"/>
        <v>15.269603999999999</v>
      </c>
      <c r="N176" s="19">
        <f t="shared" si="4"/>
        <v>30.247895999999997</v>
      </c>
    </row>
    <row r="177" spans="2:14" ht="15" customHeight="1" x14ac:dyDescent="0.2">
      <c r="B177" s="41">
        <v>239</v>
      </c>
      <c r="C177" s="41">
        <v>240</v>
      </c>
      <c r="D177" s="15">
        <v>53.83</v>
      </c>
      <c r="E177" s="16">
        <f t="shared" si="12"/>
        <v>8</v>
      </c>
      <c r="F177" s="15">
        <v>0.75</v>
      </c>
      <c r="G177" s="32">
        <v>1.5</v>
      </c>
      <c r="H177" s="32">
        <v>1.5</v>
      </c>
      <c r="I177" s="15">
        <f t="shared" si="11"/>
        <v>1.6</v>
      </c>
      <c r="J177" s="17">
        <f t="shared" si="13"/>
        <v>64.596000000000004</v>
      </c>
      <c r="K177" s="17">
        <f t="shared" si="1"/>
        <v>4.0372500000000002</v>
      </c>
      <c r="L177" s="17">
        <f t="shared" si="2"/>
        <v>1.7456680703883711</v>
      </c>
      <c r="M177" s="18">
        <f t="shared" si="3"/>
        <v>20.315442000000001</v>
      </c>
      <c r="N177" s="19">
        <f t="shared" si="4"/>
        <v>40.243307999999999</v>
      </c>
    </row>
    <row r="178" spans="2:14" ht="13.5" customHeight="1" x14ac:dyDescent="0.2">
      <c r="B178" s="41">
        <v>240</v>
      </c>
      <c r="C178" s="41">
        <v>241</v>
      </c>
      <c r="D178" s="15">
        <v>35.21</v>
      </c>
      <c r="E178" s="16">
        <f t="shared" si="12"/>
        <v>8</v>
      </c>
      <c r="F178" s="15">
        <v>0.75</v>
      </c>
      <c r="G178" s="32">
        <v>1.5</v>
      </c>
      <c r="H178" s="32">
        <v>1.5</v>
      </c>
      <c r="I178" s="15">
        <f t="shared" si="11"/>
        <v>1.6</v>
      </c>
      <c r="J178" s="17">
        <f t="shared" si="13"/>
        <v>42.252000000000002</v>
      </c>
      <c r="K178" s="17">
        <f t="shared" si="1"/>
        <v>2.6407500000000002</v>
      </c>
      <c r="L178" s="17">
        <f t="shared" si="2"/>
        <v>1.1418349016974652</v>
      </c>
      <c r="M178" s="18">
        <f t="shared" si="3"/>
        <v>13.288253999999998</v>
      </c>
      <c r="N178" s="19">
        <f t="shared" si="4"/>
        <v>26.322996000000007</v>
      </c>
    </row>
    <row r="179" spans="2:14" ht="13.5" customHeight="1" x14ac:dyDescent="0.2">
      <c r="B179" s="41">
        <v>242</v>
      </c>
      <c r="C179" s="41">
        <v>241</v>
      </c>
      <c r="D179" s="15">
        <v>59.67</v>
      </c>
      <c r="E179" s="16">
        <f t="shared" si="12"/>
        <v>8</v>
      </c>
      <c r="F179" s="15">
        <v>0.75</v>
      </c>
      <c r="G179" s="32">
        <v>1.5</v>
      </c>
      <c r="H179" s="32">
        <v>1.5</v>
      </c>
      <c r="I179" s="15">
        <f t="shared" si="11"/>
        <v>1.6</v>
      </c>
      <c r="J179" s="17">
        <f t="shared" si="13"/>
        <v>71.603999999999999</v>
      </c>
      <c r="K179" s="17">
        <f t="shared" si="1"/>
        <v>4.47525</v>
      </c>
      <c r="L179" s="17">
        <f t="shared" si="2"/>
        <v>1.9350550577758521</v>
      </c>
      <c r="M179" s="18">
        <f t="shared" si="3"/>
        <v>22.519457999999997</v>
      </c>
      <c r="N179" s="19">
        <f t="shared" si="4"/>
        <v>44.609291999999996</v>
      </c>
    </row>
    <row r="180" spans="2:14" ht="13.5" customHeight="1" x14ac:dyDescent="0.2">
      <c r="B180" s="41">
        <v>243</v>
      </c>
      <c r="C180" s="41">
        <v>242</v>
      </c>
      <c r="D180" s="15">
        <v>59.67</v>
      </c>
      <c r="E180" s="16">
        <f t="shared" si="12"/>
        <v>8</v>
      </c>
      <c r="F180" s="15">
        <v>0.75</v>
      </c>
      <c r="G180" s="32">
        <v>1.5</v>
      </c>
      <c r="H180" s="32">
        <v>1.5</v>
      </c>
      <c r="I180" s="15">
        <f t="shared" si="11"/>
        <v>1.6</v>
      </c>
      <c r="J180" s="17">
        <f t="shared" si="13"/>
        <v>71.603999999999999</v>
      </c>
      <c r="K180" s="17">
        <f t="shared" si="1"/>
        <v>4.47525</v>
      </c>
      <c r="L180" s="17">
        <f t="shared" si="2"/>
        <v>1.9350550577758521</v>
      </c>
      <c r="M180" s="18">
        <f t="shared" si="3"/>
        <v>22.519457999999997</v>
      </c>
      <c r="N180" s="19">
        <f t="shared" si="4"/>
        <v>44.609291999999996</v>
      </c>
    </row>
    <row r="181" spans="2:14" ht="13.5" customHeight="1" x14ac:dyDescent="0.2">
      <c r="B181" s="41">
        <v>244</v>
      </c>
      <c r="C181" s="41">
        <v>243</v>
      </c>
      <c r="D181" s="15">
        <v>55.83</v>
      </c>
      <c r="E181" s="16">
        <f t="shared" si="12"/>
        <v>8</v>
      </c>
      <c r="F181" s="15">
        <v>0.75</v>
      </c>
      <c r="G181" s="32">
        <v>1.5</v>
      </c>
      <c r="H181" s="32">
        <v>1.5</v>
      </c>
      <c r="I181" s="15">
        <f t="shared" si="11"/>
        <v>1.6</v>
      </c>
      <c r="J181" s="17">
        <f t="shared" si="13"/>
        <v>66.996000000000009</v>
      </c>
      <c r="K181" s="17">
        <f t="shared" si="1"/>
        <v>4.1872500000000006</v>
      </c>
      <c r="L181" s="17">
        <f t="shared" si="2"/>
        <v>1.8105266277128509</v>
      </c>
      <c r="M181" s="18">
        <f t="shared" si="3"/>
        <v>21.070242</v>
      </c>
      <c r="N181" s="19">
        <f t="shared" si="4"/>
        <v>41.73850800000001</v>
      </c>
    </row>
    <row r="182" spans="2:14" ht="15" customHeight="1" x14ac:dyDescent="0.2">
      <c r="B182" s="41">
        <v>244</v>
      </c>
      <c r="C182" s="41">
        <v>245</v>
      </c>
      <c r="D182" s="15">
        <v>53.66</v>
      </c>
      <c r="E182" s="16">
        <f t="shared" si="12"/>
        <v>8</v>
      </c>
      <c r="F182" s="15">
        <v>0.75</v>
      </c>
      <c r="G182" s="32">
        <v>1.5</v>
      </c>
      <c r="H182" s="32">
        <v>1.5</v>
      </c>
      <c r="I182" s="15">
        <f t="shared" si="11"/>
        <v>1.6</v>
      </c>
      <c r="J182" s="17">
        <f t="shared" si="13"/>
        <v>64.391999999999996</v>
      </c>
      <c r="K182" s="17">
        <f t="shared" si="1"/>
        <v>4.0244999999999997</v>
      </c>
      <c r="L182" s="17">
        <f t="shared" si="2"/>
        <v>1.7401550930157903</v>
      </c>
      <c r="M182" s="18">
        <f t="shared" si="3"/>
        <v>20.251283999999998</v>
      </c>
      <c r="N182" s="19">
        <f t="shared" si="4"/>
        <v>40.116215999999994</v>
      </c>
    </row>
    <row r="183" spans="2:14" ht="15" customHeight="1" x14ac:dyDescent="0.2">
      <c r="B183" s="41">
        <v>245</v>
      </c>
      <c r="C183" s="41">
        <v>239</v>
      </c>
      <c r="D183" s="15">
        <v>53.66</v>
      </c>
      <c r="E183" s="16">
        <f t="shared" si="12"/>
        <v>8</v>
      </c>
      <c r="F183" s="15">
        <v>0.75</v>
      </c>
      <c r="G183" s="32">
        <v>1.5</v>
      </c>
      <c r="H183" s="32">
        <v>1.5</v>
      </c>
      <c r="I183" s="15">
        <f t="shared" si="11"/>
        <v>1.6</v>
      </c>
      <c r="J183" s="17">
        <f t="shared" si="13"/>
        <v>64.391999999999996</v>
      </c>
      <c r="K183" s="17">
        <f t="shared" si="1"/>
        <v>4.0244999999999997</v>
      </c>
      <c r="L183" s="17">
        <f t="shared" si="2"/>
        <v>1.7401550930157903</v>
      </c>
      <c r="M183" s="18">
        <f t="shared" si="3"/>
        <v>20.251283999999998</v>
      </c>
      <c r="N183" s="19">
        <f t="shared" si="4"/>
        <v>40.116215999999994</v>
      </c>
    </row>
    <row r="184" spans="2:14" ht="13.5" customHeight="1" x14ac:dyDescent="0.2">
      <c r="B184" s="41">
        <v>246</v>
      </c>
      <c r="C184" s="41">
        <v>244</v>
      </c>
      <c r="D184" s="15">
        <v>73.650000000000006</v>
      </c>
      <c r="E184" s="16">
        <f t="shared" si="12"/>
        <v>8</v>
      </c>
      <c r="F184" s="15">
        <v>0.75</v>
      </c>
      <c r="G184" s="32">
        <v>1.5</v>
      </c>
      <c r="H184" s="32">
        <v>1.5</v>
      </c>
      <c r="I184" s="15">
        <f t="shared" si="11"/>
        <v>1.6</v>
      </c>
      <c r="J184" s="17">
        <f t="shared" si="13"/>
        <v>88.38000000000001</v>
      </c>
      <c r="K184" s="17">
        <f t="shared" si="1"/>
        <v>5.5237500000000006</v>
      </c>
      <c r="L184" s="17">
        <f t="shared" si="2"/>
        <v>2.3884163734739654</v>
      </c>
      <c r="M184" s="18">
        <f t="shared" si="3"/>
        <v>27.79551</v>
      </c>
      <c r="N184" s="19">
        <f t="shared" si="4"/>
        <v>55.060740000000003</v>
      </c>
    </row>
    <row r="185" spans="2:14" ht="15" customHeight="1" x14ac:dyDescent="0.2">
      <c r="B185" s="41">
        <v>247</v>
      </c>
      <c r="C185" s="41">
        <v>246</v>
      </c>
      <c r="D185" s="15">
        <v>17</v>
      </c>
      <c r="E185" s="16">
        <f t="shared" si="12"/>
        <v>8</v>
      </c>
      <c r="F185" s="15">
        <v>0.75</v>
      </c>
      <c r="G185" s="32">
        <v>1.25</v>
      </c>
      <c r="H185" s="32">
        <v>1.5</v>
      </c>
      <c r="I185" s="15">
        <f t="shared" si="11"/>
        <v>1.4750000000000001</v>
      </c>
      <c r="J185" s="17">
        <f t="shared" si="13"/>
        <v>18.806250000000002</v>
      </c>
      <c r="K185" s="17">
        <f t="shared" si="1"/>
        <v>1.2750000000000001</v>
      </c>
      <c r="L185" s="17">
        <f t="shared" si="2"/>
        <v>0.55129773725807751</v>
      </c>
      <c r="M185" s="18">
        <f t="shared" si="3"/>
        <v>6.4157999999999999</v>
      </c>
      <c r="N185" s="19">
        <f t="shared" si="4"/>
        <v>11.115450000000003</v>
      </c>
    </row>
    <row r="186" spans="2:14" ht="13.5" customHeight="1" x14ac:dyDescent="0.2">
      <c r="B186" s="41">
        <v>241</v>
      </c>
      <c r="C186" s="41">
        <v>248</v>
      </c>
      <c r="D186" s="15">
        <v>30.51</v>
      </c>
      <c r="E186" s="16">
        <f t="shared" si="12"/>
        <v>8</v>
      </c>
      <c r="F186" s="15">
        <v>0.75</v>
      </c>
      <c r="G186" s="32">
        <v>1.5</v>
      </c>
      <c r="H186" s="32">
        <v>1.5</v>
      </c>
      <c r="I186" s="15">
        <f t="shared" si="11"/>
        <v>1.6</v>
      </c>
      <c r="J186" s="17">
        <f t="shared" si="13"/>
        <v>36.612000000000002</v>
      </c>
      <c r="K186" s="17">
        <f t="shared" si="1"/>
        <v>2.2882500000000001</v>
      </c>
      <c r="L186" s="17">
        <f t="shared" si="2"/>
        <v>0.98941729198493789</v>
      </c>
      <c r="M186" s="18">
        <f t="shared" si="3"/>
        <v>11.514474</v>
      </c>
      <c r="N186" s="19">
        <f t="shared" si="4"/>
        <v>22.809276000000004</v>
      </c>
    </row>
    <row r="187" spans="2:14" ht="13.5" customHeight="1" x14ac:dyDescent="0.2">
      <c r="B187" s="41">
        <v>248</v>
      </c>
      <c r="C187" s="41">
        <v>226</v>
      </c>
      <c r="D187" s="15">
        <v>46.13</v>
      </c>
      <c r="E187" s="16">
        <f t="shared" si="12"/>
        <v>8</v>
      </c>
      <c r="F187" s="15">
        <v>0.75</v>
      </c>
      <c r="G187" s="32">
        <v>1.5</v>
      </c>
      <c r="H187" s="32">
        <v>1.5</v>
      </c>
      <c r="I187" s="15">
        <f t="shared" si="11"/>
        <v>1.6</v>
      </c>
      <c r="J187" s="17">
        <f t="shared" si="13"/>
        <v>55.356000000000009</v>
      </c>
      <c r="K187" s="17">
        <f t="shared" si="1"/>
        <v>3.4597500000000005</v>
      </c>
      <c r="L187" s="17">
        <f t="shared" si="2"/>
        <v>1.4959626246891244</v>
      </c>
      <c r="M187" s="18">
        <f t="shared" si="3"/>
        <v>17.409462000000001</v>
      </c>
      <c r="N187" s="19">
        <f t="shared" si="4"/>
        <v>34.486788000000004</v>
      </c>
    </row>
    <row r="188" spans="2:14" ht="13.5" customHeight="1" x14ac:dyDescent="0.2">
      <c r="B188" s="41">
        <v>241</v>
      </c>
      <c r="C188" s="41">
        <v>249</v>
      </c>
      <c r="D188" s="15">
        <v>48.75</v>
      </c>
      <c r="E188" s="16">
        <f t="shared" si="12"/>
        <v>8</v>
      </c>
      <c r="F188" s="15">
        <v>0.75</v>
      </c>
      <c r="G188" s="32">
        <v>1.5</v>
      </c>
      <c r="H188" s="32">
        <v>1.5</v>
      </c>
      <c r="I188" s="15">
        <f t="shared" si="11"/>
        <v>1.6</v>
      </c>
      <c r="J188" s="17">
        <f t="shared" si="13"/>
        <v>58.5</v>
      </c>
      <c r="K188" s="17">
        <f t="shared" si="1"/>
        <v>3.65625</v>
      </c>
      <c r="L188" s="17">
        <f t="shared" si="2"/>
        <v>1.5809273347841928</v>
      </c>
      <c r="M188" s="18">
        <f t="shared" si="3"/>
        <v>18.398250000000001</v>
      </c>
      <c r="N188" s="19">
        <f t="shared" si="4"/>
        <v>36.445499999999996</v>
      </c>
    </row>
    <row r="189" spans="2:14" ht="13.5" customHeight="1" x14ac:dyDescent="0.2">
      <c r="B189" s="41">
        <v>249</v>
      </c>
      <c r="C189" s="41">
        <v>250</v>
      </c>
      <c r="D189" s="15">
        <v>48.61</v>
      </c>
      <c r="E189" s="16">
        <f t="shared" si="12"/>
        <v>8</v>
      </c>
      <c r="F189" s="15">
        <v>0.75</v>
      </c>
      <c r="G189" s="32">
        <v>1.5</v>
      </c>
      <c r="H189" s="32">
        <v>1.5</v>
      </c>
      <c r="I189" s="15">
        <f t="shared" si="11"/>
        <v>1.6</v>
      </c>
      <c r="J189" s="17">
        <f t="shared" si="13"/>
        <v>58.331999999999994</v>
      </c>
      <c r="K189" s="17">
        <f t="shared" si="1"/>
        <v>3.6457499999999996</v>
      </c>
      <c r="L189" s="17">
        <f t="shared" si="2"/>
        <v>1.5763872357714792</v>
      </c>
      <c r="M189" s="18">
        <f t="shared" si="3"/>
        <v>18.345413999999998</v>
      </c>
      <c r="N189" s="19">
        <f t="shared" si="4"/>
        <v>36.340835999999996</v>
      </c>
    </row>
    <row r="190" spans="2:14" ht="13.5" customHeight="1" x14ac:dyDescent="0.2">
      <c r="B190" s="41">
        <v>251</v>
      </c>
      <c r="C190" s="41">
        <v>250</v>
      </c>
      <c r="D190" s="15">
        <v>45.32</v>
      </c>
      <c r="E190" s="16">
        <f t="shared" si="12"/>
        <v>8</v>
      </c>
      <c r="F190" s="15">
        <v>0.75</v>
      </c>
      <c r="G190" s="32">
        <v>1.25</v>
      </c>
      <c r="H190" s="32">
        <v>1.5</v>
      </c>
      <c r="I190" s="15">
        <f t="shared" si="11"/>
        <v>1.4750000000000001</v>
      </c>
      <c r="J190" s="17">
        <f t="shared" si="13"/>
        <v>50.135250000000006</v>
      </c>
      <c r="K190" s="17">
        <f t="shared" si="1"/>
        <v>3.3990000000000005</v>
      </c>
      <c r="L190" s="17">
        <f t="shared" si="2"/>
        <v>1.46969490897271</v>
      </c>
      <c r="M190" s="18">
        <f t="shared" si="3"/>
        <v>17.103767999999999</v>
      </c>
      <c r="N190" s="19">
        <f t="shared" ref="N190:N253" si="14">J190-K190-M190</f>
        <v>29.632482000000007</v>
      </c>
    </row>
    <row r="191" spans="2:14" ht="13.5" customHeight="1" x14ac:dyDescent="0.2">
      <c r="B191" s="41">
        <v>250</v>
      </c>
      <c r="C191" s="41">
        <v>252</v>
      </c>
      <c r="D191" s="15">
        <v>53.34</v>
      </c>
      <c r="E191" s="16">
        <f t="shared" si="12"/>
        <v>8</v>
      </c>
      <c r="F191" s="15">
        <v>0.75</v>
      </c>
      <c r="G191" s="32">
        <v>1.5</v>
      </c>
      <c r="H191" s="32">
        <v>1.5</v>
      </c>
      <c r="I191" s="15">
        <f t="shared" si="11"/>
        <v>1.6</v>
      </c>
      <c r="J191" s="17">
        <f t="shared" si="13"/>
        <v>64.00800000000001</v>
      </c>
      <c r="K191" s="17">
        <f t="shared" si="1"/>
        <v>4.0005000000000006</v>
      </c>
      <c r="L191" s="17">
        <f t="shared" si="2"/>
        <v>1.7297777238438738</v>
      </c>
      <c r="M191" s="18">
        <f t="shared" si="3"/>
        <v>20.130516</v>
      </c>
      <c r="N191" s="19">
        <f t="shared" si="14"/>
        <v>39.876984000000007</v>
      </c>
    </row>
    <row r="192" spans="2:14" ht="15" customHeight="1" x14ac:dyDescent="0.2">
      <c r="B192" s="41">
        <v>252</v>
      </c>
      <c r="C192" s="41">
        <v>253</v>
      </c>
      <c r="D192" s="15">
        <v>53.49</v>
      </c>
      <c r="E192" s="16">
        <f t="shared" si="12"/>
        <v>8</v>
      </c>
      <c r="F192" s="15">
        <v>0.75</v>
      </c>
      <c r="G192" s="32">
        <v>1.5</v>
      </c>
      <c r="H192" s="32">
        <v>1.5</v>
      </c>
      <c r="I192" s="15">
        <f t="shared" si="11"/>
        <v>1.6</v>
      </c>
      <c r="J192" s="17">
        <f t="shared" si="13"/>
        <v>64.188000000000002</v>
      </c>
      <c r="K192" s="17">
        <f t="shared" ref="K192:K255" si="15">D192*F192*0.1</f>
        <v>4.0117500000000001</v>
      </c>
      <c r="L192" s="17">
        <f t="shared" ref="L192:L255" si="16">D192*$L$9</f>
        <v>1.7346421156432097</v>
      </c>
      <c r="M192" s="18">
        <f t="shared" ref="M192:M255" si="17">D192*F192*$M$9</f>
        <v>20.187125999999999</v>
      </c>
      <c r="N192" s="19">
        <f t="shared" si="14"/>
        <v>39.989124000000004</v>
      </c>
    </row>
    <row r="193" spans="2:14" ht="15" customHeight="1" x14ac:dyDescent="0.2">
      <c r="B193" s="41">
        <v>253</v>
      </c>
      <c r="C193" s="41">
        <v>254</v>
      </c>
      <c r="D193" s="15">
        <v>43.45</v>
      </c>
      <c r="E193" s="16">
        <f t="shared" si="12"/>
        <v>8</v>
      </c>
      <c r="F193" s="15">
        <v>0.75</v>
      </c>
      <c r="G193" s="32">
        <v>1.5</v>
      </c>
      <c r="H193" s="32">
        <v>1.5</v>
      </c>
      <c r="I193" s="15">
        <f t="shared" si="11"/>
        <v>1.6</v>
      </c>
      <c r="J193" s="17">
        <f t="shared" si="13"/>
        <v>52.140000000000015</v>
      </c>
      <c r="K193" s="17">
        <f t="shared" si="15"/>
        <v>3.2587500000000009</v>
      </c>
      <c r="L193" s="17">
        <f t="shared" si="16"/>
        <v>1.4090521578743216</v>
      </c>
      <c r="M193" s="18">
        <f t="shared" si="17"/>
        <v>16.398030000000002</v>
      </c>
      <c r="N193" s="19">
        <f t="shared" si="14"/>
        <v>32.483220000000017</v>
      </c>
    </row>
    <row r="194" spans="2:14" ht="13.5" customHeight="1" x14ac:dyDescent="0.2">
      <c r="B194" s="41">
        <v>254</v>
      </c>
      <c r="C194" s="41">
        <v>270</v>
      </c>
      <c r="D194" s="15">
        <v>50.51</v>
      </c>
      <c r="E194" s="16">
        <f t="shared" si="12"/>
        <v>8</v>
      </c>
      <c r="F194" s="15">
        <v>0.75</v>
      </c>
      <c r="G194" s="32">
        <v>1.5</v>
      </c>
      <c r="H194" s="32">
        <v>1.5</v>
      </c>
      <c r="I194" s="15">
        <f t="shared" si="11"/>
        <v>1.6</v>
      </c>
      <c r="J194" s="17">
        <f t="shared" si="13"/>
        <v>60.612000000000002</v>
      </c>
      <c r="K194" s="17">
        <f t="shared" si="15"/>
        <v>3.7882500000000001</v>
      </c>
      <c r="L194" s="17">
        <f t="shared" si="16"/>
        <v>1.6380028652297349</v>
      </c>
      <c r="M194" s="18">
        <f t="shared" si="17"/>
        <v>19.062473999999998</v>
      </c>
      <c r="N194" s="19">
        <f t="shared" si="14"/>
        <v>37.761276000000009</v>
      </c>
    </row>
    <row r="195" spans="2:14" ht="15" customHeight="1" x14ac:dyDescent="0.2">
      <c r="B195" s="41">
        <v>255</v>
      </c>
      <c r="C195" s="41">
        <v>234</v>
      </c>
      <c r="D195" s="15">
        <v>78.42</v>
      </c>
      <c r="E195" s="16">
        <f t="shared" si="12"/>
        <v>8</v>
      </c>
      <c r="F195" s="15">
        <v>0.75</v>
      </c>
      <c r="G195" s="32">
        <v>1.25</v>
      </c>
      <c r="H195" s="32">
        <v>1.5</v>
      </c>
      <c r="I195" s="15">
        <f t="shared" si="11"/>
        <v>1.4750000000000001</v>
      </c>
      <c r="J195" s="17">
        <f t="shared" si="13"/>
        <v>86.752125000000007</v>
      </c>
      <c r="K195" s="17">
        <f t="shared" si="15"/>
        <v>5.8815</v>
      </c>
      <c r="L195" s="17">
        <f t="shared" si="16"/>
        <v>2.5431040326928493</v>
      </c>
      <c r="M195" s="18">
        <f t="shared" si="17"/>
        <v>29.595707999999998</v>
      </c>
      <c r="N195" s="19">
        <f t="shared" si="14"/>
        <v>51.274917000000002</v>
      </c>
    </row>
    <row r="196" spans="2:14" ht="13.5" customHeight="1" x14ac:dyDescent="0.2">
      <c r="B196" s="41">
        <v>256</v>
      </c>
      <c r="C196" s="41">
        <v>235</v>
      </c>
      <c r="D196" s="15">
        <v>89.95</v>
      </c>
      <c r="E196" s="16">
        <f t="shared" si="12"/>
        <v>8</v>
      </c>
      <c r="F196" s="15">
        <v>0.75</v>
      </c>
      <c r="G196" s="32">
        <v>1.25</v>
      </c>
      <c r="H196" s="32">
        <v>1.5</v>
      </c>
      <c r="I196" s="15">
        <f t="shared" si="11"/>
        <v>1.4750000000000001</v>
      </c>
      <c r="J196" s="17">
        <f t="shared" si="13"/>
        <v>99.507187500000015</v>
      </c>
      <c r="K196" s="17">
        <f t="shared" si="15"/>
        <v>6.7462500000000007</v>
      </c>
      <c r="L196" s="17">
        <f t="shared" si="16"/>
        <v>2.9170136156684747</v>
      </c>
      <c r="M196" s="18">
        <f t="shared" si="17"/>
        <v>33.947130000000001</v>
      </c>
      <c r="N196" s="19">
        <f t="shared" si="14"/>
        <v>58.81380750000001</v>
      </c>
    </row>
    <row r="197" spans="2:14" ht="13.5" customHeight="1" x14ac:dyDescent="0.2">
      <c r="B197" s="41">
        <v>256</v>
      </c>
      <c r="C197" s="41">
        <v>257</v>
      </c>
      <c r="D197" s="15">
        <v>86.25</v>
      </c>
      <c r="E197" s="16">
        <f t="shared" si="12"/>
        <v>8</v>
      </c>
      <c r="F197" s="15">
        <v>0.75</v>
      </c>
      <c r="G197" s="32">
        <v>1.25</v>
      </c>
      <c r="H197" s="32">
        <v>1.5</v>
      </c>
      <c r="I197" s="15">
        <f t="shared" si="11"/>
        <v>1.4750000000000001</v>
      </c>
      <c r="J197" s="17">
        <f t="shared" si="13"/>
        <v>95.4140625</v>
      </c>
      <c r="K197" s="17">
        <f t="shared" si="15"/>
        <v>6.46875</v>
      </c>
      <c r="L197" s="17">
        <f t="shared" si="16"/>
        <v>2.7970252846181873</v>
      </c>
      <c r="M197" s="18">
        <f t="shared" si="17"/>
        <v>32.550750000000001</v>
      </c>
      <c r="N197" s="19">
        <f t="shared" si="14"/>
        <v>56.394562499999999</v>
      </c>
    </row>
    <row r="198" spans="2:14" ht="13.5" customHeight="1" x14ac:dyDescent="0.2">
      <c r="B198" s="41">
        <v>257</v>
      </c>
      <c r="C198" s="41">
        <v>258</v>
      </c>
      <c r="D198" s="15">
        <v>87.27</v>
      </c>
      <c r="E198" s="16">
        <f t="shared" si="12"/>
        <v>8</v>
      </c>
      <c r="F198" s="15">
        <v>0.75</v>
      </c>
      <c r="G198" s="32">
        <v>1.5</v>
      </c>
      <c r="H198" s="32">
        <v>1.5</v>
      </c>
      <c r="I198" s="15">
        <f t="shared" si="11"/>
        <v>1.6</v>
      </c>
      <c r="J198" s="17">
        <f t="shared" si="13"/>
        <v>104.724</v>
      </c>
      <c r="K198" s="17">
        <f t="shared" si="15"/>
        <v>6.5452500000000002</v>
      </c>
      <c r="L198" s="17">
        <f t="shared" si="16"/>
        <v>2.8301031488536719</v>
      </c>
      <c r="M198" s="18">
        <f t="shared" si="17"/>
        <v>32.935698000000002</v>
      </c>
      <c r="N198" s="19">
        <f t="shared" si="14"/>
        <v>65.243052000000006</v>
      </c>
    </row>
    <row r="199" spans="2:14" ht="13.5" customHeight="1" x14ac:dyDescent="0.2">
      <c r="B199" s="41">
        <v>258</v>
      </c>
      <c r="C199" s="41">
        <v>259</v>
      </c>
      <c r="D199" s="15">
        <v>24.56</v>
      </c>
      <c r="E199" s="16">
        <f t="shared" si="12"/>
        <v>8</v>
      </c>
      <c r="F199" s="15">
        <v>0.75</v>
      </c>
      <c r="G199" s="32">
        <v>1.5</v>
      </c>
      <c r="H199" s="32">
        <v>1.5</v>
      </c>
      <c r="I199" s="15">
        <f t="shared" si="11"/>
        <v>1.6</v>
      </c>
      <c r="J199" s="17">
        <f t="shared" si="13"/>
        <v>29.471999999999998</v>
      </c>
      <c r="K199" s="17">
        <f t="shared" si="15"/>
        <v>1.8419999999999999</v>
      </c>
      <c r="L199" s="17">
        <f t="shared" si="16"/>
        <v>0.79646308394461074</v>
      </c>
      <c r="M199" s="18">
        <f t="shared" si="17"/>
        <v>9.2689439999999994</v>
      </c>
      <c r="N199" s="19">
        <f t="shared" si="14"/>
        <v>18.361055999999998</v>
      </c>
    </row>
    <row r="200" spans="2:14" ht="15" customHeight="1" x14ac:dyDescent="0.2">
      <c r="B200" s="41">
        <v>240</v>
      </c>
      <c r="C200" s="41">
        <v>260</v>
      </c>
      <c r="D200" s="15">
        <v>40.99</v>
      </c>
      <c r="E200" s="16">
        <f t="shared" si="12"/>
        <v>8</v>
      </c>
      <c r="F200" s="15">
        <v>0.75</v>
      </c>
      <c r="G200" s="32">
        <v>1.5</v>
      </c>
      <c r="H200" s="32">
        <v>1.5</v>
      </c>
      <c r="I200" s="15">
        <f t="shared" si="11"/>
        <v>1.6</v>
      </c>
      <c r="J200" s="17">
        <f t="shared" si="13"/>
        <v>49.188000000000002</v>
      </c>
      <c r="K200" s="17">
        <f t="shared" si="15"/>
        <v>3.0742500000000001</v>
      </c>
      <c r="L200" s="17">
        <f t="shared" si="16"/>
        <v>1.3292761323652116</v>
      </c>
      <c r="M200" s="18">
        <f t="shared" si="17"/>
        <v>15.469626</v>
      </c>
      <c r="N200" s="19">
        <f t="shared" si="14"/>
        <v>30.644124000000005</v>
      </c>
    </row>
    <row r="201" spans="2:14" ht="15" customHeight="1" x14ac:dyDescent="0.2">
      <c r="B201" s="41">
        <v>260</v>
      </c>
      <c r="C201" s="41">
        <v>259</v>
      </c>
      <c r="D201" s="15">
        <v>39.28</v>
      </c>
      <c r="E201" s="16">
        <f t="shared" si="12"/>
        <v>8</v>
      </c>
      <c r="F201" s="15">
        <v>0.75</v>
      </c>
      <c r="G201" s="32">
        <v>1.5</v>
      </c>
      <c r="H201" s="32">
        <v>1.5</v>
      </c>
      <c r="I201" s="15">
        <f t="shared" si="11"/>
        <v>1.6</v>
      </c>
      <c r="J201" s="17">
        <f t="shared" si="13"/>
        <v>47.136000000000003</v>
      </c>
      <c r="K201" s="17">
        <f t="shared" si="15"/>
        <v>2.9460000000000002</v>
      </c>
      <c r="L201" s="17">
        <f t="shared" si="16"/>
        <v>1.2738220658527815</v>
      </c>
      <c r="M201" s="18">
        <f t="shared" si="17"/>
        <v>14.824272000000001</v>
      </c>
      <c r="N201" s="19">
        <f t="shared" si="14"/>
        <v>29.365728000000004</v>
      </c>
    </row>
    <row r="202" spans="2:14" ht="13.5" customHeight="1" x14ac:dyDescent="0.2">
      <c r="B202" s="41">
        <v>259</v>
      </c>
      <c r="C202" s="41">
        <v>261</v>
      </c>
      <c r="D202" s="15">
        <v>42.67</v>
      </c>
      <c r="E202" s="16">
        <f t="shared" si="12"/>
        <v>8</v>
      </c>
      <c r="F202" s="15">
        <v>0.75</v>
      </c>
      <c r="G202" s="32">
        <v>1.5</v>
      </c>
      <c r="H202" s="32">
        <v>1.5</v>
      </c>
      <c r="I202" s="15">
        <f t="shared" ref="I202:I265" si="18">AVERAGE(G202:H202)+0.1</f>
        <v>1.6</v>
      </c>
      <c r="J202" s="17">
        <f t="shared" si="13"/>
        <v>51.204000000000001</v>
      </c>
      <c r="K202" s="17">
        <f t="shared" si="15"/>
        <v>3.20025</v>
      </c>
      <c r="L202" s="17">
        <f t="shared" si="16"/>
        <v>1.3837573205177744</v>
      </c>
      <c r="M202" s="18">
        <f t="shared" si="17"/>
        <v>16.103657999999999</v>
      </c>
      <c r="N202" s="19">
        <f t="shared" si="14"/>
        <v>31.900092000000004</v>
      </c>
    </row>
    <row r="203" spans="2:14" ht="15" customHeight="1" x14ac:dyDescent="0.2">
      <c r="B203" s="41">
        <v>261</v>
      </c>
      <c r="C203" s="41">
        <v>253</v>
      </c>
      <c r="D203" s="15">
        <v>133.12</v>
      </c>
      <c r="E203" s="16">
        <f t="shared" ref="E203:E266" si="19">$B$9</f>
        <v>8</v>
      </c>
      <c r="F203" s="15">
        <v>0.75</v>
      </c>
      <c r="G203" s="32">
        <v>1.5</v>
      </c>
      <c r="H203" s="32">
        <v>1.5</v>
      </c>
      <c r="I203" s="15">
        <f t="shared" si="18"/>
        <v>1.6</v>
      </c>
      <c r="J203" s="17">
        <f t="shared" ref="J203:J266" si="20">D203*F203*I203</f>
        <v>159.74400000000003</v>
      </c>
      <c r="K203" s="17">
        <f t="shared" si="15"/>
        <v>9.9840000000000018</v>
      </c>
      <c r="L203" s="17">
        <f t="shared" si="16"/>
        <v>4.3169855755173696</v>
      </c>
      <c r="M203" s="18">
        <f t="shared" si="17"/>
        <v>50.239488000000001</v>
      </c>
      <c r="N203" s="19">
        <f t="shared" si="14"/>
        <v>99.520512000000025</v>
      </c>
    </row>
    <row r="204" spans="2:14" ht="13.5" customHeight="1" x14ac:dyDescent="0.2">
      <c r="B204" s="41">
        <v>256</v>
      </c>
      <c r="C204" s="41">
        <v>262</v>
      </c>
      <c r="D204" s="15">
        <v>74.06</v>
      </c>
      <c r="E204" s="16">
        <f t="shared" si="19"/>
        <v>8</v>
      </c>
      <c r="F204" s="15">
        <v>0.75</v>
      </c>
      <c r="G204" s="32">
        <v>1.5</v>
      </c>
      <c r="H204" s="32">
        <v>1.5</v>
      </c>
      <c r="I204" s="15">
        <f t="shared" si="18"/>
        <v>1.6</v>
      </c>
      <c r="J204" s="17">
        <f t="shared" si="20"/>
        <v>88.872000000000014</v>
      </c>
      <c r="K204" s="17">
        <f t="shared" si="15"/>
        <v>5.5545000000000009</v>
      </c>
      <c r="L204" s="17">
        <f t="shared" si="16"/>
        <v>2.4017123777254836</v>
      </c>
      <c r="M204" s="18">
        <f t="shared" si="17"/>
        <v>27.950244000000001</v>
      </c>
      <c r="N204" s="19">
        <f t="shared" si="14"/>
        <v>55.367256000000012</v>
      </c>
    </row>
    <row r="205" spans="2:14" ht="13.5" customHeight="1" x14ac:dyDescent="0.2">
      <c r="B205" s="41">
        <v>262</v>
      </c>
      <c r="C205" s="41">
        <v>263</v>
      </c>
      <c r="D205" s="15">
        <v>15.91</v>
      </c>
      <c r="E205" s="16">
        <f t="shared" si="19"/>
        <v>8</v>
      </c>
      <c r="F205" s="15">
        <v>0.75</v>
      </c>
      <c r="G205" s="32">
        <v>1.5</v>
      </c>
      <c r="H205" s="32">
        <v>1.5</v>
      </c>
      <c r="I205" s="15">
        <f t="shared" si="18"/>
        <v>1.6</v>
      </c>
      <c r="J205" s="17">
        <f t="shared" si="20"/>
        <v>19.092000000000002</v>
      </c>
      <c r="K205" s="17">
        <f t="shared" si="15"/>
        <v>1.1932500000000001</v>
      </c>
      <c r="L205" s="17">
        <f t="shared" si="16"/>
        <v>0.51594982351623608</v>
      </c>
      <c r="M205" s="18">
        <f t="shared" si="17"/>
        <v>6.0044339999999998</v>
      </c>
      <c r="N205" s="19">
        <f t="shared" si="14"/>
        <v>11.894316000000003</v>
      </c>
    </row>
    <row r="206" spans="2:14" ht="13.5" customHeight="1" x14ac:dyDescent="0.2">
      <c r="B206" s="41">
        <v>263</v>
      </c>
      <c r="C206" s="41">
        <v>264</v>
      </c>
      <c r="D206" s="15">
        <v>38.32</v>
      </c>
      <c r="E206" s="16">
        <f t="shared" si="19"/>
        <v>8</v>
      </c>
      <c r="F206" s="15">
        <v>0.75</v>
      </c>
      <c r="G206" s="32">
        <v>1.5</v>
      </c>
      <c r="H206" s="32">
        <v>1.5</v>
      </c>
      <c r="I206" s="15">
        <f t="shared" si="18"/>
        <v>1.6</v>
      </c>
      <c r="J206" s="17">
        <f t="shared" si="20"/>
        <v>45.984000000000009</v>
      </c>
      <c r="K206" s="17">
        <f t="shared" si="15"/>
        <v>2.8740000000000006</v>
      </c>
      <c r="L206" s="17">
        <f t="shared" si="16"/>
        <v>1.2426899583370312</v>
      </c>
      <c r="M206" s="18">
        <f t="shared" si="17"/>
        <v>14.461968000000001</v>
      </c>
      <c r="N206" s="19">
        <f t="shared" si="14"/>
        <v>28.648032000000008</v>
      </c>
    </row>
    <row r="207" spans="2:14" ht="13.5" customHeight="1" x14ac:dyDescent="0.2">
      <c r="B207" s="41">
        <v>264</v>
      </c>
      <c r="C207" s="41">
        <v>265</v>
      </c>
      <c r="D207" s="15">
        <v>79.489999999999995</v>
      </c>
      <c r="E207" s="16">
        <f t="shared" si="19"/>
        <v>8</v>
      </c>
      <c r="F207" s="15">
        <v>0.75</v>
      </c>
      <c r="G207" s="32">
        <v>1.5</v>
      </c>
      <c r="H207" s="32">
        <v>1.5</v>
      </c>
      <c r="I207" s="15">
        <f t="shared" si="18"/>
        <v>1.6</v>
      </c>
      <c r="J207" s="17">
        <f t="shared" si="20"/>
        <v>95.387999999999991</v>
      </c>
      <c r="K207" s="17">
        <f t="shared" si="15"/>
        <v>5.9617499999999994</v>
      </c>
      <c r="L207" s="17">
        <f t="shared" si="16"/>
        <v>2.5778033608614455</v>
      </c>
      <c r="M207" s="18">
        <f t="shared" si="17"/>
        <v>29.999525999999996</v>
      </c>
      <c r="N207" s="19">
        <f t="shared" si="14"/>
        <v>59.426724</v>
      </c>
    </row>
    <row r="208" spans="2:14" ht="15" customHeight="1" x14ac:dyDescent="0.2">
      <c r="B208" s="41">
        <v>265</v>
      </c>
      <c r="C208" s="41">
        <v>266</v>
      </c>
      <c r="D208" s="15">
        <v>62.18</v>
      </c>
      <c r="E208" s="16">
        <f t="shared" si="19"/>
        <v>8</v>
      </c>
      <c r="F208" s="15">
        <v>0.75</v>
      </c>
      <c r="G208" s="32">
        <v>1.5</v>
      </c>
      <c r="H208" s="32">
        <v>1.5</v>
      </c>
      <c r="I208" s="15">
        <f t="shared" si="18"/>
        <v>1.6</v>
      </c>
      <c r="J208" s="17">
        <f t="shared" si="20"/>
        <v>74.616</v>
      </c>
      <c r="K208" s="17">
        <f t="shared" si="15"/>
        <v>4.6635</v>
      </c>
      <c r="L208" s="17">
        <f t="shared" si="16"/>
        <v>2.0164525472180741</v>
      </c>
      <c r="M208" s="18">
        <f t="shared" si="17"/>
        <v>23.466731999999997</v>
      </c>
      <c r="N208" s="19">
        <f t="shared" si="14"/>
        <v>46.485768000000007</v>
      </c>
    </row>
    <row r="209" spans="2:14" ht="15" customHeight="1" x14ac:dyDescent="0.2">
      <c r="B209" s="41">
        <v>266</v>
      </c>
      <c r="C209" s="41">
        <v>267</v>
      </c>
      <c r="D209" s="15">
        <v>24.01</v>
      </c>
      <c r="E209" s="16">
        <f t="shared" si="19"/>
        <v>8</v>
      </c>
      <c r="F209" s="15">
        <v>0.75</v>
      </c>
      <c r="G209" s="32">
        <v>1.5</v>
      </c>
      <c r="H209" s="32">
        <v>1.5</v>
      </c>
      <c r="I209" s="15">
        <f t="shared" si="18"/>
        <v>1.6</v>
      </c>
      <c r="J209" s="17">
        <f t="shared" si="20"/>
        <v>28.812000000000001</v>
      </c>
      <c r="K209" s="17">
        <f t="shared" si="15"/>
        <v>1.8007500000000001</v>
      </c>
      <c r="L209" s="17">
        <f t="shared" si="16"/>
        <v>0.77862698068037894</v>
      </c>
      <c r="M209" s="18">
        <f t="shared" si="17"/>
        <v>9.0613739999999989</v>
      </c>
      <c r="N209" s="19">
        <f t="shared" si="14"/>
        <v>17.949876000000003</v>
      </c>
    </row>
    <row r="210" spans="2:14" ht="13.5" customHeight="1" x14ac:dyDescent="0.2">
      <c r="B210" s="41">
        <v>267</v>
      </c>
      <c r="C210" s="41">
        <v>268</v>
      </c>
      <c r="D210" s="15">
        <v>31.24</v>
      </c>
      <c r="E210" s="16">
        <f t="shared" si="19"/>
        <v>8</v>
      </c>
      <c r="F210" s="15">
        <v>0.75</v>
      </c>
      <c r="G210" s="32">
        <v>1.5</v>
      </c>
      <c r="H210" s="32">
        <v>1.5</v>
      </c>
      <c r="I210" s="15">
        <f t="shared" si="18"/>
        <v>1.6</v>
      </c>
      <c r="J210" s="17">
        <f t="shared" si="20"/>
        <v>37.488</v>
      </c>
      <c r="K210" s="17">
        <f t="shared" si="15"/>
        <v>2.343</v>
      </c>
      <c r="L210" s="17">
        <f t="shared" si="16"/>
        <v>1.0130906654083729</v>
      </c>
      <c r="M210" s="18">
        <f t="shared" si="17"/>
        <v>11.789975999999999</v>
      </c>
      <c r="N210" s="19">
        <f t="shared" si="14"/>
        <v>23.355023999999997</v>
      </c>
    </row>
    <row r="211" spans="2:14" ht="15" customHeight="1" x14ac:dyDescent="0.2">
      <c r="B211" s="41">
        <v>268</v>
      </c>
      <c r="C211" s="41">
        <v>269</v>
      </c>
      <c r="D211" s="15">
        <v>125.03</v>
      </c>
      <c r="E211" s="16">
        <f t="shared" si="19"/>
        <v>8</v>
      </c>
      <c r="F211" s="15">
        <v>0.75</v>
      </c>
      <c r="G211" s="32">
        <v>1.5</v>
      </c>
      <c r="H211" s="32">
        <v>1.5</v>
      </c>
      <c r="I211" s="15">
        <f t="shared" si="18"/>
        <v>1.6</v>
      </c>
      <c r="J211" s="17">
        <f t="shared" si="20"/>
        <v>150.03600000000003</v>
      </c>
      <c r="K211" s="17">
        <f t="shared" si="15"/>
        <v>9.3772500000000019</v>
      </c>
      <c r="L211" s="17">
        <f t="shared" si="16"/>
        <v>4.054632711139849</v>
      </c>
      <c r="M211" s="18">
        <f t="shared" si="17"/>
        <v>47.186322000000004</v>
      </c>
      <c r="N211" s="19">
        <f t="shared" si="14"/>
        <v>93.472428000000022</v>
      </c>
    </row>
    <row r="212" spans="2:14" ht="13.5" customHeight="1" x14ac:dyDescent="0.2">
      <c r="B212" s="41">
        <v>269</v>
      </c>
      <c r="C212" s="41">
        <v>270</v>
      </c>
      <c r="D212" s="15">
        <v>33.130000000000003</v>
      </c>
      <c r="E212" s="16">
        <f t="shared" si="19"/>
        <v>8</v>
      </c>
      <c r="F212" s="15">
        <v>0.75</v>
      </c>
      <c r="G212" s="32">
        <v>1.5</v>
      </c>
      <c r="H212" s="32">
        <v>1.5</v>
      </c>
      <c r="I212" s="15">
        <f t="shared" si="18"/>
        <v>1.6</v>
      </c>
      <c r="J212" s="17">
        <f t="shared" si="20"/>
        <v>39.756000000000007</v>
      </c>
      <c r="K212" s="17">
        <f t="shared" si="15"/>
        <v>2.4847500000000005</v>
      </c>
      <c r="L212" s="17">
        <f t="shared" si="16"/>
        <v>1.0743820020800063</v>
      </c>
      <c r="M212" s="18">
        <f t="shared" si="17"/>
        <v>12.503262000000001</v>
      </c>
      <c r="N212" s="19">
        <f t="shared" si="14"/>
        <v>24.76798800000001</v>
      </c>
    </row>
    <row r="213" spans="2:14" ht="13.5" customHeight="1" x14ac:dyDescent="0.2">
      <c r="B213" s="41">
        <v>270</v>
      </c>
      <c r="C213" s="41">
        <v>271</v>
      </c>
      <c r="D213" s="15">
        <v>35.130000000000003</v>
      </c>
      <c r="E213" s="16">
        <f t="shared" si="19"/>
        <v>8</v>
      </c>
      <c r="F213" s="15">
        <v>0.75</v>
      </c>
      <c r="G213" s="32">
        <v>1.5</v>
      </c>
      <c r="H213" s="32">
        <v>1.5</v>
      </c>
      <c r="I213" s="15">
        <f t="shared" si="18"/>
        <v>1.6</v>
      </c>
      <c r="J213" s="17">
        <f t="shared" si="20"/>
        <v>42.156000000000006</v>
      </c>
      <c r="K213" s="17">
        <f t="shared" si="15"/>
        <v>2.6347500000000004</v>
      </c>
      <c r="L213" s="17">
        <f t="shared" si="16"/>
        <v>1.1392405594044861</v>
      </c>
      <c r="M213" s="18">
        <f t="shared" si="17"/>
        <v>13.258062000000001</v>
      </c>
      <c r="N213" s="19">
        <f t="shared" si="14"/>
        <v>26.263188000000007</v>
      </c>
    </row>
    <row r="214" spans="2:14" ht="13.5" customHeight="1" x14ac:dyDescent="0.2">
      <c r="B214" s="41">
        <v>271</v>
      </c>
      <c r="C214" s="41">
        <v>272</v>
      </c>
      <c r="D214" s="15">
        <v>28.16</v>
      </c>
      <c r="E214" s="16">
        <f t="shared" si="19"/>
        <v>8</v>
      </c>
      <c r="F214" s="15">
        <v>0.75</v>
      </c>
      <c r="G214" s="32">
        <v>1.5</v>
      </c>
      <c r="H214" s="32">
        <v>1.5</v>
      </c>
      <c r="I214" s="15">
        <f t="shared" si="18"/>
        <v>1.6</v>
      </c>
      <c r="J214" s="17">
        <f t="shared" si="20"/>
        <v>33.792000000000002</v>
      </c>
      <c r="K214" s="17">
        <f t="shared" si="15"/>
        <v>2.1120000000000001</v>
      </c>
      <c r="L214" s="17">
        <f t="shared" si="16"/>
        <v>0.9132084871286742</v>
      </c>
      <c r="M214" s="18">
        <f t="shared" si="17"/>
        <v>10.627584000000001</v>
      </c>
      <c r="N214" s="19">
        <f t="shared" si="14"/>
        <v>21.052416000000001</v>
      </c>
    </row>
    <row r="215" spans="2:14" ht="15" customHeight="1" x14ac:dyDescent="0.2">
      <c r="B215" s="41">
        <v>255</v>
      </c>
      <c r="C215" s="41">
        <v>273</v>
      </c>
      <c r="D215" s="15">
        <v>89.49</v>
      </c>
      <c r="E215" s="16">
        <f t="shared" si="19"/>
        <v>8</v>
      </c>
      <c r="F215" s="15">
        <v>0.75</v>
      </c>
      <c r="G215" s="32">
        <v>1.5</v>
      </c>
      <c r="H215" s="32">
        <v>1.5</v>
      </c>
      <c r="I215" s="15">
        <f t="shared" si="18"/>
        <v>1.6</v>
      </c>
      <c r="J215" s="17">
        <f t="shared" si="20"/>
        <v>107.38799999999999</v>
      </c>
      <c r="K215" s="17">
        <f t="shared" si="15"/>
        <v>6.7117499999999994</v>
      </c>
      <c r="L215" s="17">
        <f t="shared" si="16"/>
        <v>2.902096147483844</v>
      </c>
      <c r="M215" s="18">
        <f t="shared" si="17"/>
        <v>33.773525999999997</v>
      </c>
      <c r="N215" s="19">
        <f t="shared" si="14"/>
        <v>66.902724000000006</v>
      </c>
    </row>
    <row r="216" spans="2:14" ht="13.5" customHeight="1" x14ac:dyDescent="0.2">
      <c r="B216" s="41">
        <v>273</v>
      </c>
      <c r="C216" s="41">
        <v>274</v>
      </c>
      <c r="D216" s="15">
        <v>66.349999999999994</v>
      </c>
      <c r="E216" s="16">
        <f t="shared" si="19"/>
        <v>8</v>
      </c>
      <c r="F216" s="15">
        <v>0.75</v>
      </c>
      <c r="G216" s="32">
        <v>1.5</v>
      </c>
      <c r="H216" s="32">
        <v>1.5</v>
      </c>
      <c r="I216" s="15">
        <f t="shared" si="18"/>
        <v>1.6</v>
      </c>
      <c r="J216" s="17">
        <f t="shared" si="20"/>
        <v>79.62</v>
      </c>
      <c r="K216" s="17">
        <f t="shared" si="15"/>
        <v>4.9762500000000003</v>
      </c>
      <c r="L216" s="17">
        <f t="shared" si="16"/>
        <v>2.1516826392396142</v>
      </c>
      <c r="M216" s="18">
        <f t="shared" si="17"/>
        <v>25.040489999999998</v>
      </c>
      <c r="N216" s="19">
        <f t="shared" si="14"/>
        <v>49.603260000000013</v>
      </c>
    </row>
    <row r="217" spans="2:14" ht="13.5" customHeight="1" x14ac:dyDescent="0.2">
      <c r="B217" s="41">
        <v>274</v>
      </c>
      <c r="C217" s="41">
        <v>275</v>
      </c>
      <c r="D217" s="15">
        <v>110.48</v>
      </c>
      <c r="E217" s="16">
        <f t="shared" si="19"/>
        <v>8</v>
      </c>
      <c r="F217" s="15">
        <v>0.75</v>
      </c>
      <c r="G217" s="32">
        <v>1.5</v>
      </c>
      <c r="H217" s="32">
        <v>1.5</v>
      </c>
      <c r="I217" s="15">
        <f t="shared" si="18"/>
        <v>1.6</v>
      </c>
      <c r="J217" s="17">
        <f t="shared" si="20"/>
        <v>132.57599999999999</v>
      </c>
      <c r="K217" s="17">
        <f t="shared" si="15"/>
        <v>8.2859999999999996</v>
      </c>
      <c r="L217" s="17">
        <f t="shared" si="16"/>
        <v>3.5827867066042591</v>
      </c>
      <c r="M217" s="18">
        <f t="shared" si="17"/>
        <v>41.695152</v>
      </c>
      <c r="N217" s="19">
        <f t="shared" si="14"/>
        <v>82.594847999999985</v>
      </c>
    </row>
    <row r="218" spans="2:14" ht="13.5" customHeight="1" x14ac:dyDescent="0.2">
      <c r="B218" s="41">
        <v>275</v>
      </c>
      <c r="C218" s="41">
        <v>276</v>
      </c>
      <c r="D218" s="15">
        <v>123.31</v>
      </c>
      <c r="E218" s="16">
        <f t="shared" si="19"/>
        <v>8</v>
      </c>
      <c r="F218" s="15">
        <v>0.75</v>
      </c>
      <c r="G218" s="32">
        <v>1.5</v>
      </c>
      <c r="H218" s="32">
        <v>1.5</v>
      </c>
      <c r="I218" s="15">
        <f t="shared" si="18"/>
        <v>1.6</v>
      </c>
      <c r="J218" s="17">
        <f t="shared" si="20"/>
        <v>147.97200000000001</v>
      </c>
      <c r="K218" s="17">
        <f t="shared" si="15"/>
        <v>9.2482500000000005</v>
      </c>
      <c r="L218" s="17">
        <f t="shared" si="16"/>
        <v>3.9988543518407962</v>
      </c>
      <c r="M218" s="18">
        <f t="shared" si="17"/>
        <v>46.537194</v>
      </c>
      <c r="N218" s="19">
        <f t="shared" si="14"/>
        <v>92.186555999999996</v>
      </c>
    </row>
    <row r="219" spans="2:14" ht="13.5" customHeight="1" x14ac:dyDescent="0.2">
      <c r="B219" s="41">
        <v>275</v>
      </c>
      <c r="C219" s="41">
        <v>265</v>
      </c>
      <c r="D219" s="15">
        <v>50.56</v>
      </c>
      <c r="E219" s="16">
        <f t="shared" si="19"/>
        <v>8</v>
      </c>
      <c r="F219" s="15">
        <v>0.75</v>
      </c>
      <c r="G219" s="32">
        <v>1.5</v>
      </c>
      <c r="H219" s="32">
        <v>1.5</v>
      </c>
      <c r="I219" s="15">
        <f t="shared" si="18"/>
        <v>1.6</v>
      </c>
      <c r="J219" s="17">
        <f t="shared" si="20"/>
        <v>60.672000000000004</v>
      </c>
      <c r="K219" s="17">
        <f t="shared" si="15"/>
        <v>3.7920000000000003</v>
      </c>
      <c r="L219" s="17">
        <f t="shared" si="16"/>
        <v>1.6396243291628469</v>
      </c>
      <c r="M219" s="18">
        <f t="shared" si="17"/>
        <v>19.081344000000001</v>
      </c>
      <c r="N219" s="19">
        <f t="shared" si="14"/>
        <v>37.798656000000001</v>
      </c>
    </row>
    <row r="220" spans="2:14" ht="15" customHeight="1" x14ac:dyDescent="0.2">
      <c r="B220" s="41">
        <v>259</v>
      </c>
      <c r="C220" s="41">
        <v>266</v>
      </c>
      <c r="D220" s="15">
        <v>61.3</v>
      </c>
      <c r="E220" s="16">
        <f t="shared" si="19"/>
        <v>8</v>
      </c>
      <c r="F220" s="15">
        <v>0.75</v>
      </c>
      <c r="G220" s="32">
        <v>1.5</v>
      </c>
      <c r="H220" s="32">
        <v>1.5</v>
      </c>
      <c r="I220" s="15">
        <f t="shared" si="18"/>
        <v>1.6</v>
      </c>
      <c r="J220" s="17">
        <f t="shared" si="20"/>
        <v>73.559999999999988</v>
      </c>
      <c r="K220" s="17">
        <f t="shared" si="15"/>
        <v>4.5974999999999993</v>
      </c>
      <c r="L220" s="17">
        <f t="shared" si="16"/>
        <v>1.9879147819953029</v>
      </c>
      <c r="M220" s="18">
        <f t="shared" si="17"/>
        <v>23.134619999999995</v>
      </c>
      <c r="N220" s="19">
        <f t="shared" si="14"/>
        <v>45.827879999999993</v>
      </c>
    </row>
    <row r="221" spans="2:14" ht="13.5" customHeight="1" x14ac:dyDescent="0.2">
      <c r="B221" s="41">
        <v>266</v>
      </c>
      <c r="C221" s="41">
        <v>276</v>
      </c>
      <c r="D221" s="15">
        <v>95.51</v>
      </c>
      <c r="E221" s="16">
        <f t="shared" si="19"/>
        <v>8</v>
      </c>
      <c r="F221" s="15">
        <v>0.75</v>
      </c>
      <c r="G221" s="32">
        <v>1.5</v>
      </c>
      <c r="H221" s="32">
        <v>1.5</v>
      </c>
      <c r="I221" s="15">
        <f t="shared" si="18"/>
        <v>1.6</v>
      </c>
      <c r="J221" s="17">
        <f t="shared" si="20"/>
        <v>114.61200000000002</v>
      </c>
      <c r="K221" s="17">
        <f t="shared" si="15"/>
        <v>7.1632500000000014</v>
      </c>
      <c r="L221" s="17">
        <f t="shared" si="16"/>
        <v>3.0973204050305285</v>
      </c>
      <c r="M221" s="18">
        <f t="shared" si="17"/>
        <v>36.045474000000006</v>
      </c>
      <c r="N221" s="19">
        <f t="shared" si="14"/>
        <v>71.403276000000005</v>
      </c>
    </row>
    <row r="222" spans="2:14" ht="13.5" customHeight="1" x14ac:dyDescent="0.2">
      <c r="B222" s="41">
        <v>276</v>
      </c>
      <c r="C222" s="41">
        <v>277</v>
      </c>
      <c r="D222" s="15">
        <v>20.12</v>
      </c>
      <c r="E222" s="16">
        <f t="shared" si="19"/>
        <v>8</v>
      </c>
      <c r="F222" s="15">
        <v>0.75</v>
      </c>
      <c r="G222" s="32">
        <v>1.5</v>
      </c>
      <c r="H222" s="32">
        <v>1.5</v>
      </c>
      <c r="I222" s="15">
        <f t="shared" si="18"/>
        <v>1.6</v>
      </c>
      <c r="J222" s="17">
        <f t="shared" si="20"/>
        <v>24.144000000000002</v>
      </c>
      <c r="K222" s="17">
        <f t="shared" si="15"/>
        <v>1.5090000000000001</v>
      </c>
      <c r="L222" s="17">
        <f t="shared" si="16"/>
        <v>0.65247708668426585</v>
      </c>
      <c r="M222" s="18">
        <f t="shared" si="17"/>
        <v>7.5932879999999994</v>
      </c>
      <c r="N222" s="19">
        <f t="shared" si="14"/>
        <v>15.041712000000002</v>
      </c>
    </row>
    <row r="223" spans="2:14" ht="13.5" customHeight="1" x14ac:dyDescent="0.2">
      <c r="B223" s="41">
        <v>277</v>
      </c>
      <c r="C223" s="41">
        <v>278</v>
      </c>
      <c r="D223" s="15">
        <v>106.92</v>
      </c>
      <c r="E223" s="16">
        <f t="shared" si="19"/>
        <v>8</v>
      </c>
      <c r="F223" s="15">
        <v>0.75</v>
      </c>
      <c r="G223" s="32">
        <v>1.5</v>
      </c>
      <c r="H223" s="32">
        <v>1.5</v>
      </c>
      <c r="I223" s="15">
        <f t="shared" si="18"/>
        <v>1.6</v>
      </c>
      <c r="J223" s="17">
        <f t="shared" si="20"/>
        <v>128.304</v>
      </c>
      <c r="K223" s="17">
        <f t="shared" si="15"/>
        <v>8.0190000000000001</v>
      </c>
      <c r="L223" s="17">
        <f t="shared" si="16"/>
        <v>3.4673384745666849</v>
      </c>
      <c r="M223" s="18">
        <f t="shared" si="17"/>
        <v>40.351607999999999</v>
      </c>
      <c r="N223" s="19">
        <f t="shared" si="14"/>
        <v>79.933391999999998</v>
      </c>
    </row>
    <row r="224" spans="2:14" ht="13.5" customHeight="1" x14ac:dyDescent="0.2">
      <c r="B224" s="41">
        <v>278</v>
      </c>
      <c r="C224" s="41">
        <v>279</v>
      </c>
      <c r="D224" s="15">
        <v>106.92</v>
      </c>
      <c r="E224" s="16">
        <f t="shared" si="19"/>
        <v>8</v>
      </c>
      <c r="F224" s="15">
        <v>0.75</v>
      </c>
      <c r="G224" s="32">
        <v>1.5</v>
      </c>
      <c r="H224" s="32">
        <v>1.5</v>
      </c>
      <c r="I224" s="15">
        <f t="shared" si="18"/>
        <v>1.6</v>
      </c>
      <c r="J224" s="17">
        <f t="shared" si="20"/>
        <v>128.304</v>
      </c>
      <c r="K224" s="17">
        <f t="shared" si="15"/>
        <v>8.0190000000000001</v>
      </c>
      <c r="L224" s="17">
        <f t="shared" si="16"/>
        <v>3.4673384745666849</v>
      </c>
      <c r="M224" s="18">
        <f t="shared" si="17"/>
        <v>40.351607999999999</v>
      </c>
      <c r="N224" s="19">
        <f t="shared" si="14"/>
        <v>79.933391999999998</v>
      </c>
    </row>
    <row r="225" spans="2:14" ht="15" customHeight="1" x14ac:dyDescent="0.2">
      <c r="B225" s="41">
        <v>279</v>
      </c>
      <c r="C225" s="41">
        <v>280</v>
      </c>
      <c r="D225" s="15">
        <v>75.06</v>
      </c>
      <c r="E225" s="16">
        <f t="shared" si="19"/>
        <v>8</v>
      </c>
      <c r="F225" s="15">
        <v>0.75</v>
      </c>
      <c r="G225" s="32">
        <v>1.5</v>
      </c>
      <c r="H225" s="32">
        <v>1.5</v>
      </c>
      <c r="I225" s="15">
        <f t="shared" si="18"/>
        <v>1.6</v>
      </c>
      <c r="J225" s="17">
        <f t="shared" si="20"/>
        <v>90.072000000000003</v>
      </c>
      <c r="K225" s="17">
        <f t="shared" si="15"/>
        <v>5.6295000000000002</v>
      </c>
      <c r="L225" s="17">
        <f t="shared" si="16"/>
        <v>2.4341416563877232</v>
      </c>
      <c r="M225" s="18">
        <f t="shared" si="17"/>
        <v>28.327643999999999</v>
      </c>
      <c r="N225" s="19">
        <f t="shared" si="14"/>
        <v>56.114855999999996</v>
      </c>
    </row>
    <row r="226" spans="2:14" ht="13.5" customHeight="1" x14ac:dyDescent="0.2">
      <c r="B226" s="41">
        <v>268</v>
      </c>
      <c r="C226" s="41">
        <v>281</v>
      </c>
      <c r="D226" s="15">
        <v>55.12</v>
      </c>
      <c r="E226" s="16">
        <f t="shared" si="19"/>
        <v>8</v>
      </c>
      <c r="F226" s="15">
        <v>0.75</v>
      </c>
      <c r="G226" s="32">
        <v>1.5</v>
      </c>
      <c r="H226" s="32">
        <v>1.5</v>
      </c>
      <c r="I226" s="15">
        <f t="shared" si="18"/>
        <v>1.6</v>
      </c>
      <c r="J226" s="17">
        <f t="shared" si="20"/>
        <v>66.143999999999991</v>
      </c>
      <c r="K226" s="17">
        <f t="shared" si="15"/>
        <v>4.1339999999999995</v>
      </c>
      <c r="L226" s="17">
        <f t="shared" si="16"/>
        <v>1.7875018398626605</v>
      </c>
      <c r="M226" s="18">
        <f t="shared" si="17"/>
        <v>20.802287999999997</v>
      </c>
      <c r="N226" s="19">
        <f t="shared" si="14"/>
        <v>41.207711999999994</v>
      </c>
    </row>
    <row r="227" spans="2:14" ht="13.5" customHeight="1" x14ac:dyDescent="0.2">
      <c r="B227" s="41">
        <v>281</v>
      </c>
      <c r="C227" s="41">
        <v>277</v>
      </c>
      <c r="D227" s="15">
        <v>86.95</v>
      </c>
      <c r="E227" s="16">
        <f t="shared" si="19"/>
        <v>8</v>
      </c>
      <c r="F227" s="15">
        <v>0.75</v>
      </c>
      <c r="G227" s="32">
        <v>1.5</v>
      </c>
      <c r="H227" s="32">
        <v>1.5</v>
      </c>
      <c r="I227" s="15">
        <f t="shared" si="18"/>
        <v>1.6</v>
      </c>
      <c r="J227" s="17">
        <f t="shared" si="20"/>
        <v>104.34000000000002</v>
      </c>
      <c r="K227" s="17">
        <f t="shared" si="15"/>
        <v>6.5212500000000011</v>
      </c>
      <c r="L227" s="17">
        <f t="shared" si="16"/>
        <v>2.8197257796817552</v>
      </c>
      <c r="M227" s="18">
        <f t="shared" si="17"/>
        <v>32.814930000000004</v>
      </c>
      <c r="N227" s="19">
        <f t="shared" si="14"/>
        <v>65.003820000000019</v>
      </c>
    </row>
    <row r="228" spans="2:14" ht="13.5" customHeight="1" x14ac:dyDescent="0.2">
      <c r="B228" s="41">
        <v>281</v>
      </c>
      <c r="C228" s="41">
        <v>282</v>
      </c>
      <c r="D228" s="15">
        <v>68.989999999999995</v>
      </c>
      <c r="E228" s="16">
        <f t="shared" si="19"/>
        <v>8</v>
      </c>
      <c r="F228" s="15">
        <v>0.75</v>
      </c>
      <c r="G228" s="32">
        <v>1.5</v>
      </c>
      <c r="H228" s="32">
        <v>1.5</v>
      </c>
      <c r="I228" s="15">
        <f t="shared" si="18"/>
        <v>1.6</v>
      </c>
      <c r="J228" s="17">
        <f t="shared" si="20"/>
        <v>82.787999999999997</v>
      </c>
      <c r="K228" s="17">
        <f t="shared" si="15"/>
        <v>5.1742499999999998</v>
      </c>
      <c r="L228" s="17">
        <f t="shared" si="16"/>
        <v>2.2372959349079271</v>
      </c>
      <c r="M228" s="18">
        <f t="shared" si="17"/>
        <v>26.036825999999994</v>
      </c>
      <c r="N228" s="19">
        <f t="shared" si="14"/>
        <v>51.576924000000005</v>
      </c>
    </row>
    <row r="229" spans="2:14" ht="15" customHeight="1" x14ac:dyDescent="0.2">
      <c r="B229" s="41">
        <v>282</v>
      </c>
      <c r="C229" s="41">
        <v>283</v>
      </c>
      <c r="D229" s="15">
        <v>54.91</v>
      </c>
      <c r="E229" s="16">
        <f t="shared" si="19"/>
        <v>8</v>
      </c>
      <c r="F229" s="15">
        <v>0.75</v>
      </c>
      <c r="G229" s="32">
        <v>1.5</v>
      </c>
      <c r="H229" s="32">
        <v>1.5</v>
      </c>
      <c r="I229" s="15">
        <f t="shared" si="18"/>
        <v>1.6</v>
      </c>
      <c r="J229" s="17">
        <f t="shared" si="20"/>
        <v>65.891999999999996</v>
      </c>
      <c r="K229" s="17">
        <f t="shared" si="15"/>
        <v>4.1182499999999997</v>
      </c>
      <c r="L229" s="17">
        <f t="shared" si="16"/>
        <v>1.7806916913435902</v>
      </c>
      <c r="M229" s="18">
        <f t="shared" si="17"/>
        <v>20.723033999999998</v>
      </c>
      <c r="N229" s="19">
        <f t="shared" si="14"/>
        <v>41.050715999999994</v>
      </c>
    </row>
    <row r="230" spans="2:14" ht="13.5" customHeight="1" x14ac:dyDescent="0.2">
      <c r="B230" s="41">
        <v>283</v>
      </c>
      <c r="C230" s="41">
        <v>284</v>
      </c>
      <c r="D230" s="15">
        <v>37.15</v>
      </c>
      <c r="E230" s="16">
        <f t="shared" si="19"/>
        <v>8</v>
      </c>
      <c r="F230" s="15">
        <v>0.75</v>
      </c>
      <c r="G230" s="32">
        <v>1.5</v>
      </c>
      <c r="H230" s="32">
        <v>1.5</v>
      </c>
      <c r="I230" s="15">
        <f t="shared" si="18"/>
        <v>1.6</v>
      </c>
      <c r="J230" s="17">
        <f t="shared" si="20"/>
        <v>44.58</v>
      </c>
      <c r="K230" s="17">
        <f t="shared" si="15"/>
        <v>2.7862499999999999</v>
      </c>
      <c r="L230" s="17">
        <f t="shared" si="16"/>
        <v>1.2047477023022104</v>
      </c>
      <c r="M230" s="18">
        <f t="shared" si="17"/>
        <v>14.020409999999998</v>
      </c>
      <c r="N230" s="19">
        <f t="shared" si="14"/>
        <v>27.773339999999997</v>
      </c>
    </row>
    <row r="231" spans="2:14" ht="13.5" customHeight="1" x14ac:dyDescent="0.2">
      <c r="B231" s="41">
        <v>284</v>
      </c>
      <c r="C231" s="41">
        <v>285</v>
      </c>
      <c r="D231" s="15">
        <v>57.55</v>
      </c>
      <c r="E231" s="16">
        <f t="shared" si="19"/>
        <v>8</v>
      </c>
      <c r="F231" s="15">
        <v>0.75</v>
      </c>
      <c r="G231" s="32">
        <v>1.5</v>
      </c>
      <c r="H231" s="32">
        <v>1.5</v>
      </c>
      <c r="I231" s="15">
        <f t="shared" si="18"/>
        <v>1.6</v>
      </c>
      <c r="J231" s="17">
        <f t="shared" si="20"/>
        <v>69.059999999999988</v>
      </c>
      <c r="K231" s="17">
        <f t="shared" si="15"/>
        <v>4.3162499999999993</v>
      </c>
      <c r="L231" s="17">
        <f t="shared" si="16"/>
        <v>1.8663049870119035</v>
      </c>
      <c r="M231" s="18">
        <f t="shared" si="17"/>
        <v>21.719369999999998</v>
      </c>
      <c r="N231" s="19">
        <f t="shared" si="14"/>
        <v>43.024379999999994</v>
      </c>
    </row>
    <row r="232" spans="2:14" ht="13.5" customHeight="1" x14ac:dyDescent="0.2">
      <c r="B232" s="41">
        <v>281</v>
      </c>
      <c r="C232" s="41">
        <v>286</v>
      </c>
      <c r="D232" s="15">
        <v>112.56</v>
      </c>
      <c r="E232" s="16">
        <f t="shared" si="19"/>
        <v>8</v>
      </c>
      <c r="F232" s="15">
        <v>0.75</v>
      </c>
      <c r="G232" s="32">
        <v>1.5</v>
      </c>
      <c r="H232" s="32">
        <v>1.5</v>
      </c>
      <c r="I232" s="15">
        <f t="shared" si="18"/>
        <v>1.6</v>
      </c>
      <c r="J232" s="17">
        <f t="shared" si="20"/>
        <v>135.072</v>
      </c>
      <c r="K232" s="17">
        <f t="shared" si="15"/>
        <v>8.4420000000000002</v>
      </c>
      <c r="L232" s="17">
        <f t="shared" si="16"/>
        <v>3.6502396062217177</v>
      </c>
      <c r="M232" s="18">
        <f t="shared" si="17"/>
        <v>42.480143999999996</v>
      </c>
      <c r="N232" s="19">
        <f t="shared" si="14"/>
        <v>84.149856</v>
      </c>
    </row>
    <row r="233" spans="2:14" ht="13.5" customHeight="1" x14ac:dyDescent="0.2">
      <c r="B233" s="41">
        <v>286</v>
      </c>
      <c r="C233" s="41">
        <v>287</v>
      </c>
      <c r="D233" s="15">
        <v>110.16</v>
      </c>
      <c r="E233" s="16">
        <f t="shared" si="19"/>
        <v>8</v>
      </c>
      <c r="F233" s="15">
        <v>0.75</v>
      </c>
      <c r="G233" s="32">
        <v>1.5</v>
      </c>
      <c r="H233" s="32">
        <v>1.5</v>
      </c>
      <c r="I233" s="15">
        <f t="shared" si="18"/>
        <v>1.6</v>
      </c>
      <c r="J233" s="17">
        <f t="shared" si="20"/>
        <v>132.19200000000001</v>
      </c>
      <c r="K233" s="17">
        <f t="shared" si="15"/>
        <v>8.2620000000000005</v>
      </c>
      <c r="L233" s="17">
        <f t="shared" si="16"/>
        <v>3.572409337432342</v>
      </c>
      <c r="M233" s="18">
        <f t="shared" si="17"/>
        <v>41.574384000000002</v>
      </c>
      <c r="N233" s="19">
        <f t="shared" si="14"/>
        <v>82.355615999999998</v>
      </c>
    </row>
    <row r="234" spans="2:14" ht="15" customHeight="1" x14ac:dyDescent="0.2">
      <c r="B234" s="41">
        <v>282</v>
      </c>
      <c r="C234" s="41">
        <v>288</v>
      </c>
      <c r="D234" s="15">
        <v>128.29</v>
      </c>
      <c r="E234" s="16">
        <f t="shared" si="19"/>
        <v>8</v>
      </c>
      <c r="F234" s="15">
        <v>0.75</v>
      </c>
      <c r="G234" s="32">
        <v>1.5</v>
      </c>
      <c r="H234" s="32">
        <v>1.5</v>
      </c>
      <c r="I234" s="15">
        <f t="shared" si="18"/>
        <v>1.6</v>
      </c>
      <c r="J234" s="17">
        <f t="shared" si="20"/>
        <v>153.94800000000001</v>
      </c>
      <c r="K234" s="17">
        <f t="shared" si="15"/>
        <v>9.6217500000000005</v>
      </c>
      <c r="L234" s="17">
        <f t="shared" si="16"/>
        <v>4.1603521595787507</v>
      </c>
      <c r="M234" s="18">
        <f t="shared" si="17"/>
        <v>48.416646</v>
      </c>
      <c r="N234" s="19">
        <f t="shared" si="14"/>
        <v>95.909604000000016</v>
      </c>
    </row>
    <row r="235" spans="2:14" ht="13.5" customHeight="1" x14ac:dyDescent="0.2">
      <c r="B235" s="41">
        <v>284</v>
      </c>
      <c r="C235" s="41">
        <v>288</v>
      </c>
      <c r="D235" s="15">
        <v>92.28</v>
      </c>
      <c r="E235" s="16">
        <f t="shared" si="19"/>
        <v>8</v>
      </c>
      <c r="F235" s="15">
        <v>0.75</v>
      </c>
      <c r="G235" s="32">
        <v>1.5</v>
      </c>
      <c r="H235" s="32">
        <v>1.5</v>
      </c>
      <c r="I235" s="15">
        <f t="shared" si="18"/>
        <v>1.6</v>
      </c>
      <c r="J235" s="17">
        <f t="shared" si="20"/>
        <v>110.73600000000002</v>
      </c>
      <c r="K235" s="17">
        <f t="shared" si="15"/>
        <v>6.9210000000000012</v>
      </c>
      <c r="L235" s="17">
        <f t="shared" si="16"/>
        <v>2.9925738349514934</v>
      </c>
      <c r="M235" s="18">
        <f t="shared" si="17"/>
        <v>34.826472000000003</v>
      </c>
      <c r="N235" s="19">
        <f t="shared" si="14"/>
        <v>68.988528000000002</v>
      </c>
    </row>
    <row r="236" spans="2:14" ht="13.5" customHeight="1" x14ac:dyDescent="0.2">
      <c r="B236" s="41">
        <v>288</v>
      </c>
      <c r="C236" s="41">
        <v>287</v>
      </c>
      <c r="D236" s="15">
        <v>71.89</v>
      </c>
      <c r="E236" s="16">
        <f t="shared" si="19"/>
        <v>8</v>
      </c>
      <c r="F236" s="15">
        <v>0.75</v>
      </c>
      <c r="G236" s="32">
        <v>1.5</v>
      </c>
      <c r="H236" s="32">
        <v>1.5</v>
      </c>
      <c r="I236" s="15">
        <f t="shared" si="18"/>
        <v>1.6</v>
      </c>
      <c r="J236" s="17">
        <f t="shared" si="20"/>
        <v>86.268000000000015</v>
      </c>
      <c r="K236" s="17">
        <f t="shared" si="15"/>
        <v>5.3917500000000009</v>
      </c>
      <c r="L236" s="17">
        <f t="shared" si="16"/>
        <v>2.331340843028423</v>
      </c>
      <c r="M236" s="18">
        <f t="shared" si="17"/>
        <v>27.131285999999999</v>
      </c>
      <c r="N236" s="19">
        <f t="shared" si="14"/>
        <v>53.74496400000001</v>
      </c>
    </row>
    <row r="237" spans="2:14" ht="13.5" customHeight="1" x14ac:dyDescent="0.2">
      <c r="B237" s="41">
        <v>287</v>
      </c>
      <c r="C237" s="41">
        <v>290</v>
      </c>
      <c r="D237" s="15">
        <v>21.04</v>
      </c>
      <c r="E237" s="16">
        <f t="shared" si="19"/>
        <v>8</v>
      </c>
      <c r="F237" s="15">
        <v>0.75</v>
      </c>
      <c r="G237" s="32">
        <v>1.5</v>
      </c>
      <c r="H237" s="32">
        <v>1.5</v>
      </c>
      <c r="I237" s="15">
        <f t="shared" si="18"/>
        <v>1.6</v>
      </c>
      <c r="J237" s="17">
        <f t="shared" si="20"/>
        <v>25.248000000000001</v>
      </c>
      <c r="K237" s="17">
        <f t="shared" si="15"/>
        <v>1.5780000000000001</v>
      </c>
      <c r="L237" s="17">
        <f t="shared" si="16"/>
        <v>0.68231202305352645</v>
      </c>
      <c r="M237" s="18">
        <f t="shared" si="17"/>
        <v>7.9404959999999996</v>
      </c>
      <c r="N237" s="19">
        <f t="shared" si="14"/>
        <v>15.729504000000002</v>
      </c>
    </row>
    <row r="238" spans="2:14" ht="13.5" customHeight="1" x14ac:dyDescent="0.2">
      <c r="B238" s="41">
        <v>290</v>
      </c>
      <c r="C238" s="41">
        <v>291</v>
      </c>
      <c r="D238" s="15">
        <v>56.66</v>
      </c>
      <c r="E238" s="16">
        <f t="shared" si="19"/>
        <v>8</v>
      </c>
      <c r="F238" s="15">
        <v>0.75</v>
      </c>
      <c r="G238" s="32">
        <v>1.5</v>
      </c>
      <c r="H238" s="32">
        <v>1.5</v>
      </c>
      <c r="I238" s="15">
        <f t="shared" si="18"/>
        <v>1.6</v>
      </c>
      <c r="J238" s="17">
        <f t="shared" si="20"/>
        <v>67.992000000000004</v>
      </c>
      <c r="K238" s="17">
        <f t="shared" si="15"/>
        <v>4.2495000000000003</v>
      </c>
      <c r="L238" s="17">
        <f t="shared" si="16"/>
        <v>1.8374429290025098</v>
      </c>
      <c r="M238" s="18">
        <f t="shared" si="17"/>
        <v>21.383483999999999</v>
      </c>
      <c r="N238" s="19">
        <f t="shared" si="14"/>
        <v>42.359016000000011</v>
      </c>
    </row>
    <row r="239" spans="2:14" ht="13.5" customHeight="1" x14ac:dyDescent="0.2">
      <c r="B239" s="41">
        <v>290</v>
      </c>
      <c r="C239" s="41">
        <v>279</v>
      </c>
      <c r="D239" s="15">
        <v>58.46</v>
      </c>
      <c r="E239" s="16">
        <f t="shared" si="19"/>
        <v>8</v>
      </c>
      <c r="F239" s="15">
        <v>0.75</v>
      </c>
      <c r="G239" s="32">
        <v>1.5</v>
      </c>
      <c r="H239" s="32">
        <v>1.5</v>
      </c>
      <c r="I239" s="15">
        <f t="shared" si="18"/>
        <v>1.6</v>
      </c>
      <c r="J239" s="17">
        <f t="shared" si="20"/>
        <v>70.152000000000001</v>
      </c>
      <c r="K239" s="17">
        <f t="shared" si="15"/>
        <v>4.3845000000000001</v>
      </c>
      <c r="L239" s="17">
        <f t="shared" si="16"/>
        <v>1.8958156305945417</v>
      </c>
      <c r="M239" s="18">
        <f t="shared" si="17"/>
        <v>22.062804</v>
      </c>
      <c r="N239" s="19">
        <f t="shared" si="14"/>
        <v>43.704695999999998</v>
      </c>
    </row>
    <row r="240" spans="2:14" ht="13.5" customHeight="1" x14ac:dyDescent="0.2">
      <c r="B240" s="41">
        <v>291</v>
      </c>
      <c r="C240" s="41">
        <v>83</v>
      </c>
      <c r="D240" s="15">
        <v>16.170000000000002</v>
      </c>
      <c r="E240" s="16">
        <f t="shared" si="19"/>
        <v>8</v>
      </c>
      <c r="F240" s="15">
        <v>0.75</v>
      </c>
      <c r="G240" s="32">
        <v>1.5</v>
      </c>
      <c r="H240" s="32">
        <v>1.5</v>
      </c>
      <c r="I240" s="15">
        <f t="shared" si="18"/>
        <v>1.6</v>
      </c>
      <c r="J240" s="17">
        <f t="shared" si="20"/>
        <v>19.404000000000003</v>
      </c>
      <c r="K240" s="17">
        <f t="shared" si="15"/>
        <v>1.2127500000000002</v>
      </c>
      <c r="L240" s="17">
        <f t="shared" si="16"/>
        <v>0.52438143596841846</v>
      </c>
      <c r="M240" s="18">
        <f t="shared" si="17"/>
        <v>6.1025580000000001</v>
      </c>
      <c r="N240" s="19">
        <f t="shared" si="14"/>
        <v>12.088692000000004</v>
      </c>
    </row>
    <row r="241" spans="2:14" ht="15" customHeight="1" x14ac:dyDescent="0.2">
      <c r="B241" s="41">
        <v>273</v>
      </c>
      <c r="C241" s="41">
        <v>292</v>
      </c>
      <c r="D241" s="15">
        <v>11.66</v>
      </c>
      <c r="E241" s="16">
        <f t="shared" si="19"/>
        <v>8</v>
      </c>
      <c r="F241" s="15">
        <v>0.75</v>
      </c>
      <c r="G241" s="32">
        <v>1.5</v>
      </c>
      <c r="H241" s="32">
        <v>1.5</v>
      </c>
      <c r="I241" s="15">
        <f t="shared" si="18"/>
        <v>1.6</v>
      </c>
      <c r="J241" s="17">
        <f t="shared" si="20"/>
        <v>13.992000000000003</v>
      </c>
      <c r="K241" s="17">
        <f t="shared" si="15"/>
        <v>0.87450000000000017</v>
      </c>
      <c r="L241" s="17">
        <f t="shared" si="16"/>
        <v>0.37812538920171668</v>
      </c>
      <c r="M241" s="18">
        <f t="shared" si="17"/>
        <v>4.4004840000000005</v>
      </c>
      <c r="N241" s="19">
        <f t="shared" si="14"/>
        <v>8.7170160000000028</v>
      </c>
    </row>
    <row r="242" spans="2:14" ht="13.5" customHeight="1" x14ac:dyDescent="0.2">
      <c r="B242" s="41">
        <v>292</v>
      </c>
      <c r="C242" s="41">
        <v>293</v>
      </c>
      <c r="D242" s="15">
        <v>63.09</v>
      </c>
      <c r="E242" s="16">
        <f t="shared" si="19"/>
        <v>8</v>
      </c>
      <c r="F242" s="15">
        <v>0.75</v>
      </c>
      <c r="G242" s="32">
        <v>1.5</v>
      </c>
      <c r="H242" s="32">
        <v>1.5</v>
      </c>
      <c r="I242" s="15">
        <f t="shared" si="18"/>
        <v>1.6</v>
      </c>
      <c r="J242" s="17">
        <f t="shared" si="20"/>
        <v>75.708000000000013</v>
      </c>
      <c r="K242" s="17">
        <f t="shared" si="15"/>
        <v>4.7317500000000008</v>
      </c>
      <c r="L242" s="17">
        <f t="shared" si="16"/>
        <v>2.0459631908007125</v>
      </c>
      <c r="M242" s="18">
        <f t="shared" si="17"/>
        <v>23.810165999999999</v>
      </c>
      <c r="N242" s="19">
        <f t="shared" si="14"/>
        <v>47.166084000000012</v>
      </c>
    </row>
    <row r="243" spans="2:14" ht="13.5" customHeight="1" x14ac:dyDescent="0.2">
      <c r="B243" s="41">
        <v>293</v>
      </c>
      <c r="C243" s="41">
        <v>294</v>
      </c>
      <c r="D243" s="15">
        <v>102.76</v>
      </c>
      <c r="E243" s="16">
        <f t="shared" si="19"/>
        <v>8</v>
      </c>
      <c r="F243" s="15">
        <v>0.75</v>
      </c>
      <c r="G243" s="32">
        <v>1.5</v>
      </c>
      <c r="H243" s="32">
        <v>1.5</v>
      </c>
      <c r="I243" s="15">
        <f t="shared" si="18"/>
        <v>1.6</v>
      </c>
      <c r="J243" s="17">
        <f t="shared" si="20"/>
        <v>123.31200000000001</v>
      </c>
      <c r="K243" s="17">
        <f t="shared" si="15"/>
        <v>7.7070000000000007</v>
      </c>
      <c r="L243" s="17">
        <f t="shared" si="16"/>
        <v>3.3324326753317672</v>
      </c>
      <c r="M243" s="18">
        <f t="shared" si="17"/>
        <v>38.781624000000001</v>
      </c>
      <c r="N243" s="19">
        <f t="shared" si="14"/>
        <v>76.823376000000025</v>
      </c>
    </row>
    <row r="244" spans="2:14" ht="13.5" customHeight="1" x14ac:dyDescent="0.2">
      <c r="B244" s="41">
        <v>294</v>
      </c>
      <c r="C244" s="41">
        <v>295</v>
      </c>
      <c r="D244" s="15">
        <v>68.56</v>
      </c>
      <c r="E244" s="16">
        <f t="shared" si="19"/>
        <v>8</v>
      </c>
      <c r="F244" s="15">
        <v>0.75</v>
      </c>
      <c r="G244" s="32">
        <v>1.5</v>
      </c>
      <c r="H244" s="32">
        <v>1.5</v>
      </c>
      <c r="I244" s="15">
        <f t="shared" si="18"/>
        <v>1.6</v>
      </c>
      <c r="J244" s="17">
        <f t="shared" si="20"/>
        <v>82.272000000000006</v>
      </c>
      <c r="K244" s="17">
        <f t="shared" si="15"/>
        <v>5.1420000000000003</v>
      </c>
      <c r="L244" s="17">
        <f t="shared" si="16"/>
        <v>2.2233513450831643</v>
      </c>
      <c r="M244" s="18">
        <f t="shared" si="17"/>
        <v>25.874544</v>
      </c>
      <c r="N244" s="19">
        <f t="shared" si="14"/>
        <v>51.255456000000009</v>
      </c>
    </row>
    <row r="245" spans="2:14" ht="13.5" customHeight="1" x14ac:dyDescent="0.2">
      <c r="B245" s="41">
        <v>295</v>
      </c>
      <c r="C245" s="41">
        <v>296</v>
      </c>
      <c r="D245" s="15">
        <v>68.56</v>
      </c>
      <c r="E245" s="16">
        <f t="shared" si="19"/>
        <v>8</v>
      </c>
      <c r="F245" s="15">
        <v>0.75</v>
      </c>
      <c r="G245" s="32">
        <v>1.5</v>
      </c>
      <c r="H245" s="32">
        <v>1.5</v>
      </c>
      <c r="I245" s="15">
        <f t="shared" si="18"/>
        <v>1.6</v>
      </c>
      <c r="J245" s="17">
        <f t="shared" si="20"/>
        <v>82.272000000000006</v>
      </c>
      <c r="K245" s="17">
        <f t="shared" si="15"/>
        <v>5.1420000000000003</v>
      </c>
      <c r="L245" s="17">
        <f t="shared" si="16"/>
        <v>2.2233513450831643</v>
      </c>
      <c r="M245" s="18">
        <f t="shared" si="17"/>
        <v>25.874544</v>
      </c>
      <c r="N245" s="19">
        <f t="shared" si="14"/>
        <v>51.255456000000009</v>
      </c>
    </row>
    <row r="246" spans="2:14" ht="13.5" customHeight="1" x14ac:dyDescent="0.2">
      <c r="B246" s="41">
        <v>296</v>
      </c>
      <c r="C246" s="41">
        <v>297</v>
      </c>
      <c r="D246" s="15">
        <v>80.150000000000006</v>
      </c>
      <c r="E246" s="16">
        <f t="shared" si="19"/>
        <v>8</v>
      </c>
      <c r="F246" s="15">
        <v>0.75</v>
      </c>
      <c r="G246" s="32">
        <v>1.5</v>
      </c>
      <c r="H246" s="32">
        <v>1.5</v>
      </c>
      <c r="I246" s="15">
        <f t="shared" si="18"/>
        <v>1.6</v>
      </c>
      <c r="J246" s="17">
        <f t="shared" si="20"/>
        <v>96.18</v>
      </c>
      <c r="K246" s="17">
        <f t="shared" si="15"/>
        <v>6.0112500000000004</v>
      </c>
      <c r="L246" s="17">
        <f t="shared" si="16"/>
        <v>2.5992066847785242</v>
      </c>
      <c r="M246" s="18">
        <f t="shared" si="17"/>
        <v>30.248609999999999</v>
      </c>
      <c r="N246" s="19">
        <f t="shared" si="14"/>
        <v>59.920140000000004</v>
      </c>
    </row>
    <row r="247" spans="2:14" ht="13.5" customHeight="1" x14ac:dyDescent="0.2">
      <c r="B247" s="41">
        <v>297</v>
      </c>
      <c r="C247" s="41">
        <v>298</v>
      </c>
      <c r="D247" s="15">
        <v>106.2</v>
      </c>
      <c r="E247" s="16">
        <f t="shared" si="19"/>
        <v>8</v>
      </c>
      <c r="F247" s="15">
        <v>0.75</v>
      </c>
      <c r="G247" s="32">
        <v>1.5</v>
      </c>
      <c r="H247" s="32">
        <v>1.5</v>
      </c>
      <c r="I247" s="15">
        <f t="shared" si="18"/>
        <v>1.6</v>
      </c>
      <c r="J247" s="17">
        <f t="shared" si="20"/>
        <v>127.44000000000001</v>
      </c>
      <c r="K247" s="17">
        <f t="shared" si="15"/>
        <v>7.9650000000000007</v>
      </c>
      <c r="L247" s="17">
        <f t="shared" si="16"/>
        <v>3.4439893939298725</v>
      </c>
      <c r="M247" s="18">
        <f t="shared" si="17"/>
        <v>40.079880000000003</v>
      </c>
      <c r="N247" s="19">
        <f t="shared" si="14"/>
        <v>79.395120000000006</v>
      </c>
    </row>
    <row r="248" spans="2:14" ht="15" customHeight="1" x14ac:dyDescent="0.2">
      <c r="B248" s="41">
        <v>298</v>
      </c>
      <c r="C248" s="41">
        <v>299</v>
      </c>
      <c r="D248" s="15">
        <v>106.2</v>
      </c>
      <c r="E248" s="16">
        <f t="shared" si="19"/>
        <v>8</v>
      </c>
      <c r="F248" s="15">
        <v>0.75</v>
      </c>
      <c r="G248" s="32">
        <v>1.5</v>
      </c>
      <c r="H248" s="32">
        <v>1.5</v>
      </c>
      <c r="I248" s="15">
        <f t="shared" si="18"/>
        <v>1.6</v>
      </c>
      <c r="J248" s="17">
        <f t="shared" si="20"/>
        <v>127.44000000000001</v>
      </c>
      <c r="K248" s="17">
        <f t="shared" si="15"/>
        <v>7.9650000000000007</v>
      </c>
      <c r="L248" s="17">
        <f t="shared" si="16"/>
        <v>3.4439893939298725</v>
      </c>
      <c r="M248" s="18">
        <f t="shared" si="17"/>
        <v>40.079880000000003</v>
      </c>
      <c r="N248" s="19">
        <f t="shared" si="14"/>
        <v>79.395120000000006</v>
      </c>
    </row>
    <row r="249" spans="2:14" ht="13.5" customHeight="1" x14ac:dyDescent="0.2">
      <c r="B249" s="41">
        <v>299</v>
      </c>
      <c r="C249" s="41">
        <v>300</v>
      </c>
      <c r="D249" s="15">
        <v>75.23</v>
      </c>
      <c r="E249" s="16">
        <f t="shared" si="19"/>
        <v>8</v>
      </c>
      <c r="F249" s="15">
        <v>0.75</v>
      </c>
      <c r="G249" s="32">
        <v>1.5</v>
      </c>
      <c r="H249" s="32">
        <v>1.5</v>
      </c>
      <c r="I249" s="15">
        <f t="shared" si="18"/>
        <v>1.6</v>
      </c>
      <c r="J249" s="17">
        <f t="shared" si="20"/>
        <v>90.27600000000001</v>
      </c>
      <c r="K249" s="17">
        <f t="shared" si="15"/>
        <v>5.6422500000000007</v>
      </c>
      <c r="L249" s="17">
        <f t="shared" si="16"/>
        <v>2.4396546337603042</v>
      </c>
      <c r="M249" s="18">
        <f t="shared" si="17"/>
        <v>28.391801999999998</v>
      </c>
      <c r="N249" s="19">
        <f t="shared" si="14"/>
        <v>56.241948000000008</v>
      </c>
    </row>
    <row r="250" spans="2:14" ht="13.5" customHeight="1" x14ac:dyDescent="0.2">
      <c r="B250" s="41">
        <v>292</v>
      </c>
      <c r="C250" s="41">
        <v>301</v>
      </c>
      <c r="D250" s="15">
        <v>40.630000000000003</v>
      </c>
      <c r="E250" s="16">
        <f t="shared" si="19"/>
        <v>8</v>
      </c>
      <c r="F250" s="15">
        <v>0.75</v>
      </c>
      <c r="G250" s="32">
        <v>1.5</v>
      </c>
      <c r="H250" s="32">
        <v>1.5</v>
      </c>
      <c r="I250" s="15">
        <f t="shared" si="18"/>
        <v>1.6</v>
      </c>
      <c r="J250" s="17">
        <f t="shared" si="20"/>
        <v>48.756000000000007</v>
      </c>
      <c r="K250" s="17">
        <f t="shared" si="15"/>
        <v>3.0472500000000005</v>
      </c>
      <c r="L250" s="17">
        <f t="shared" si="16"/>
        <v>1.3176015920468054</v>
      </c>
      <c r="M250" s="18">
        <f t="shared" si="17"/>
        <v>15.333762000000002</v>
      </c>
      <c r="N250" s="19">
        <f t="shared" si="14"/>
        <v>30.374988000000009</v>
      </c>
    </row>
    <row r="251" spans="2:14" ht="13.5" customHeight="1" x14ac:dyDescent="0.2">
      <c r="B251" s="41">
        <v>301</v>
      </c>
      <c r="C251" s="41">
        <v>302</v>
      </c>
      <c r="D251" s="15">
        <v>112.06</v>
      </c>
      <c r="E251" s="16">
        <f t="shared" si="19"/>
        <v>8</v>
      </c>
      <c r="F251" s="15">
        <v>0.75</v>
      </c>
      <c r="G251" s="32">
        <v>1.5</v>
      </c>
      <c r="H251" s="32">
        <v>1.5</v>
      </c>
      <c r="I251" s="15">
        <f t="shared" si="18"/>
        <v>1.6</v>
      </c>
      <c r="J251" s="17">
        <f t="shared" si="20"/>
        <v>134.47200000000001</v>
      </c>
      <c r="K251" s="17">
        <f t="shared" si="15"/>
        <v>8.4045000000000005</v>
      </c>
      <c r="L251" s="17">
        <f t="shared" si="16"/>
        <v>3.634024966890598</v>
      </c>
      <c r="M251" s="18">
        <f t="shared" si="17"/>
        <v>42.291443999999998</v>
      </c>
      <c r="N251" s="19">
        <f t="shared" si="14"/>
        <v>83.776056000000011</v>
      </c>
    </row>
    <row r="252" spans="2:14" ht="13.5" customHeight="1" x14ac:dyDescent="0.2">
      <c r="B252" s="41">
        <v>302</v>
      </c>
      <c r="C252" s="41">
        <v>303</v>
      </c>
      <c r="D252" s="15">
        <v>104.68</v>
      </c>
      <c r="E252" s="16">
        <f t="shared" si="19"/>
        <v>8</v>
      </c>
      <c r="F252" s="15">
        <v>0.75</v>
      </c>
      <c r="G252" s="32">
        <v>1.5</v>
      </c>
      <c r="H252" s="32">
        <v>1.5</v>
      </c>
      <c r="I252" s="15">
        <f t="shared" si="18"/>
        <v>1.6</v>
      </c>
      <c r="J252" s="17">
        <f t="shared" si="20"/>
        <v>125.61600000000001</v>
      </c>
      <c r="K252" s="17">
        <f t="shared" si="15"/>
        <v>7.8510000000000009</v>
      </c>
      <c r="L252" s="17">
        <f t="shared" si="16"/>
        <v>3.3946968903632682</v>
      </c>
      <c r="M252" s="18">
        <f t="shared" si="17"/>
        <v>39.506232000000004</v>
      </c>
      <c r="N252" s="19">
        <f t="shared" si="14"/>
        <v>78.258768000000003</v>
      </c>
    </row>
    <row r="253" spans="2:14" ht="13.5" customHeight="1" x14ac:dyDescent="0.2">
      <c r="B253" s="41">
        <v>303</v>
      </c>
      <c r="C253" s="41">
        <v>304</v>
      </c>
      <c r="D253" s="15">
        <v>106.9</v>
      </c>
      <c r="E253" s="16">
        <f t="shared" si="19"/>
        <v>8</v>
      </c>
      <c r="F253" s="15">
        <v>0.75</v>
      </c>
      <c r="G253" s="32">
        <v>1.5</v>
      </c>
      <c r="H253" s="32">
        <v>1.5</v>
      </c>
      <c r="I253" s="15">
        <f t="shared" si="18"/>
        <v>1.6</v>
      </c>
      <c r="J253" s="17">
        <f t="shared" si="20"/>
        <v>128.28000000000003</v>
      </c>
      <c r="K253" s="17">
        <f t="shared" si="15"/>
        <v>8.0175000000000018</v>
      </c>
      <c r="L253" s="17">
        <f t="shared" si="16"/>
        <v>3.4666898889934403</v>
      </c>
      <c r="M253" s="18">
        <f t="shared" si="17"/>
        <v>40.344060000000006</v>
      </c>
      <c r="N253" s="19">
        <f t="shared" si="14"/>
        <v>79.918440000000032</v>
      </c>
    </row>
    <row r="254" spans="2:14" ht="15" customHeight="1" x14ac:dyDescent="0.2">
      <c r="B254" s="41">
        <v>304</v>
      </c>
      <c r="C254" s="41">
        <v>305</v>
      </c>
      <c r="D254" s="15">
        <v>81.58</v>
      </c>
      <c r="E254" s="16">
        <f t="shared" si="19"/>
        <v>8</v>
      </c>
      <c r="F254" s="15">
        <v>0.75</v>
      </c>
      <c r="G254" s="32">
        <v>1.5</v>
      </c>
      <c r="H254" s="32">
        <v>1.5</v>
      </c>
      <c r="I254" s="15">
        <f t="shared" si="18"/>
        <v>1.6</v>
      </c>
      <c r="J254" s="17">
        <f t="shared" si="20"/>
        <v>97.896000000000015</v>
      </c>
      <c r="K254" s="17">
        <f t="shared" si="15"/>
        <v>6.1185000000000009</v>
      </c>
      <c r="L254" s="17">
        <f t="shared" si="16"/>
        <v>2.645580553265527</v>
      </c>
      <c r="M254" s="18">
        <f t="shared" si="17"/>
        <v>30.788291999999998</v>
      </c>
      <c r="N254" s="19">
        <f t="shared" ref="N254:N317" si="21">J254-K254-M254</f>
        <v>60.989208000000019</v>
      </c>
    </row>
    <row r="255" spans="2:14" ht="13.5" customHeight="1" x14ac:dyDescent="0.2">
      <c r="B255" s="41">
        <v>305</v>
      </c>
      <c r="C255" s="41">
        <v>306</v>
      </c>
      <c r="D255" s="15">
        <v>109.23</v>
      </c>
      <c r="E255" s="16">
        <f t="shared" si="19"/>
        <v>8</v>
      </c>
      <c r="F255" s="15">
        <v>0.75</v>
      </c>
      <c r="G255" s="32">
        <v>1.5</v>
      </c>
      <c r="H255" s="32">
        <v>1.5</v>
      </c>
      <c r="I255" s="15">
        <f t="shared" si="18"/>
        <v>1.6</v>
      </c>
      <c r="J255" s="17">
        <f t="shared" si="20"/>
        <v>131.07599999999999</v>
      </c>
      <c r="K255" s="17">
        <f t="shared" si="15"/>
        <v>8.1922499999999996</v>
      </c>
      <c r="L255" s="17">
        <f t="shared" si="16"/>
        <v>3.542250108276459</v>
      </c>
      <c r="M255" s="18">
        <f t="shared" si="17"/>
        <v>41.223402</v>
      </c>
      <c r="N255" s="19">
        <f t="shared" si="21"/>
        <v>81.660347999999999</v>
      </c>
    </row>
    <row r="256" spans="2:14" ht="13.5" customHeight="1" x14ac:dyDescent="0.2">
      <c r="B256" s="41">
        <v>306</v>
      </c>
      <c r="C256" s="41">
        <v>307</v>
      </c>
      <c r="D256" s="15">
        <v>109.23</v>
      </c>
      <c r="E256" s="16">
        <f t="shared" si="19"/>
        <v>8</v>
      </c>
      <c r="F256" s="15">
        <v>0.75</v>
      </c>
      <c r="G256" s="32">
        <v>1.5</v>
      </c>
      <c r="H256" s="32">
        <v>1.5</v>
      </c>
      <c r="I256" s="15">
        <f t="shared" si="18"/>
        <v>1.6</v>
      </c>
      <c r="J256" s="17">
        <f t="shared" si="20"/>
        <v>131.07599999999999</v>
      </c>
      <c r="K256" s="17">
        <f t="shared" ref="K256:K319" si="22">D256*F256*0.1</f>
        <v>8.1922499999999996</v>
      </c>
      <c r="L256" s="17">
        <f t="shared" ref="L256:L319" si="23">D256*$L$9</f>
        <v>3.542250108276459</v>
      </c>
      <c r="M256" s="18">
        <f t="shared" ref="M256:M319" si="24">D256*F256*$M$9</f>
        <v>41.223402</v>
      </c>
      <c r="N256" s="19">
        <f t="shared" si="21"/>
        <v>81.660347999999999</v>
      </c>
    </row>
    <row r="257" spans="2:14" ht="13.5" customHeight="1" x14ac:dyDescent="0.2">
      <c r="B257" s="41">
        <v>307</v>
      </c>
      <c r="C257" s="41">
        <v>308</v>
      </c>
      <c r="D257" s="15">
        <v>36.42</v>
      </c>
      <c r="E257" s="16">
        <f t="shared" si="19"/>
        <v>8</v>
      </c>
      <c r="F257" s="15">
        <v>0.75</v>
      </c>
      <c r="G257" s="32">
        <v>1.5</v>
      </c>
      <c r="H257" s="32">
        <v>1.5</v>
      </c>
      <c r="I257" s="15">
        <f t="shared" si="18"/>
        <v>1.6</v>
      </c>
      <c r="J257" s="17">
        <f t="shared" si="20"/>
        <v>43.704000000000008</v>
      </c>
      <c r="K257" s="17">
        <f t="shared" si="22"/>
        <v>2.7315000000000005</v>
      </c>
      <c r="L257" s="17">
        <f t="shared" si="23"/>
        <v>1.1810743288787755</v>
      </c>
      <c r="M257" s="18">
        <f t="shared" si="24"/>
        <v>13.744908000000001</v>
      </c>
      <c r="N257" s="19">
        <f t="shared" si="21"/>
        <v>27.227592000000008</v>
      </c>
    </row>
    <row r="258" spans="2:14" ht="13.5" customHeight="1" x14ac:dyDescent="0.2">
      <c r="B258" s="41">
        <v>308</v>
      </c>
      <c r="C258" s="41" t="s">
        <v>160</v>
      </c>
      <c r="D258" s="15">
        <v>36.42</v>
      </c>
      <c r="E258" s="16">
        <f t="shared" si="19"/>
        <v>8</v>
      </c>
      <c r="F258" s="15">
        <v>0.75</v>
      </c>
      <c r="G258" s="32">
        <v>1.5</v>
      </c>
      <c r="H258" s="32">
        <v>1.5</v>
      </c>
      <c r="I258" s="15">
        <f t="shared" si="18"/>
        <v>1.6</v>
      </c>
      <c r="J258" s="17">
        <f t="shared" si="20"/>
        <v>43.704000000000008</v>
      </c>
      <c r="K258" s="17">
        <f t="shared" si="22"/>
        <v>2.7315000000000005</v>
      </c>
      <c r="L258" s="17">
        <f t="shared" si="23"/>
        <v>1.1810743288787755</v>
      </c>
      <c r="M258" s="18">
        <f t="shared" si="24"/>
        <v>13.744908000000001</v>
      </c>
      <c r="N258" s="19">
        <f t="shared" si="21"/>
        <v>27.227592000000008</v>
      </c>
    </row>
    <row r="259" spans="2:14" ht="13.5" customHeight="1" x14ac:dyDescent="0.2">
      <c r="B259" s="41">
        <v>300</v>
      </c>
      <c r="C259" s="41">
        <v>308</v>
      </c>
      <c r="D259" s="15">
        <v>111.57</v>
      </c>
      <c r="E259" s="16">
        <f t="shared" si="19"/>
        <v>8</v>
      </c>
      <c r="F259" s="15">
        <v>0.75</v>
      </c>
      <c r="G259" s="32">
        <v>1.5</v>
      </c>
      <c r="H259" s="32">
        <v>1.5</v>
      </c>
      <c r="I259" s="15">
        <f t="shared" si="18"/>
        <v>1.6</v>
      </c>
      <c r="J259" s="17">
        <f t="shared" si="20"/>
        <v>133.88399999999999</v>
      </c>
      <c r="K259" s="17">
        <f t="shared" si="22"/>
        <v>8.3677499999999991</v>
      </c>
      <c r="L259" s="17">
        <f t="shared" si="23"/>
        <v>3.6181346203461002</v>
      </c>
      <c r="M259" s="18">
        <f t="shared" si="24"/>
        <v>42.106517999999994</v>
      </c>
      <c r="N259" s="19">
        <f t="shared" si="21"/>
        <v>83.409731999999991</v>
      </c>
    </row>
    <row r="260" spans="2:14" ht="13.5" customHeight="1" x14ac:dyDescent="0.2">
      <c r="B260" s="41">
        <v>296</v>
      </c>
      <c r="C260" s="41">
        <v>304</v>
      </c>
      <c r="D260" s="15">
        <v>84.55</v>
      </c>
      <c r="E260" s="16">
        <f t="shared" si="19"/>
        <v>8</v>
      </c>
      <c r="F260" s="15">
        <v>0.75</v>
      </c>
      <c r="G260" s="32">
        <v>1.5</v>
      </c>
      <c r="H260" s="32">
        <v>1.5</v>
      </c>
      <c r="I260" s="15">
        <f t="shared" si="18"/>
        <v>1.6</v>
      </c>
      <c r="J260" s="17">
        <f t="shared" si="20"/>
        <v>101.46</v>
      </c>
      <c r="K260" s="17">
        <f t="shared" si="22"/>
        <v>6.3412499999999996</v>
      </c>
      <c r="L260" s="17">
        <f t="shared" si="23"/>
        <v>2.7418955108923795</v>
      </c>
      <c r="M260" s="18">
        <f t="shared" si="24"/>
        <v>31.909169999999996</v>
      </c>
      <c r="N260" s="19">
        <f t="shared" si="21"/>
        <v>63.209579999999995</v>
      </c>
    </row>
    <row r="261" spans="2:14" ht="15" customHeight="1" x14ac:dyDescent="0.2">
      <c r="B261" s="41">
        <v>297</v>
      </c>
      <c r="C261" s="41">
        <v>305</v>
      </c>
      <c r="D261" s="15">
        <v>88.15</v>
      </c>
      <c r="E261" s="16">
        <f t="shared" si="19"/>
        <v>8</v>
      </c>
      <c r="F261" s="15">
        <v>0.75</v>
      </c>
      <c r="G261" s="32">
        <v>1.5</v>
      </c>
      <c r="H261" s="32">
        <v>1.5</v>
      </c>
      <c r="I261" s="15">
        <f t="shared" si="18"/>
        <v>1.6</v>
      </c>
      <c r="J261" s="17">
        <f t="shared" si="20"/>
        <v>105.78000000000003</v>
      </c>
      <c r="K261" s="17">
        <f t="shared" si="22"/>
        <v>6.6112500000000018</v>
      </c>
      <c r="L261" s="17">
        <f t="shared" si="23"/>
        <v>2.8586409140764433</v>
      </c>
      <c r="M261" s="18">
        <f t="shared" si="24"/>
        <v>33.267810000000004</v>
      </c>
      <c r="N261" s="19">
        <f t="shared" si="21"/>
        <v>65.90094000000002</v>
      </c>
    </row>
    <row r="262" spans="2:14" ht="13.5" customHeight="1" x14ac:dyDescent="0.2">
      <c r="B262" s="41">
        <v>299</v>
      </c>
      <c r="C262" s="41">
        <v>307</v>
      </c>
      <c r="D262" s="15">
        <v>99.74</v>
      </c>
      <c r="E262" s="16">
        <f t="shared" si="19"/>
        <v>8</v>
      </c>
      <c r="F262" s="15">
        <v>0.75</v>
      </c>
      <c r="G262" s="32">
        <v>1.5</v>
      </c>
      <c r="H262" s="32">
        <v>1.5</v>
      </c>
      <c r="I262" s="15">
        <f t="shared" si="18"/>
        <v>1.6</v>
      </c>
      <c r="J262" s="17">
        <f t="shared" si="20"/>
        <v>119.68799999999999</v>
      </c>
      <c r="K262" s="17">
        <f t="shared" si="22"/>
        <v>7.4804999999999993</v>
      </c>
      <c r="L262" s="17">
        <f t="shared" si="23"/>
        <v>3.2344962537718027</v>
      </c>
      <c r="M262" s="18">
        <f t="shared" si="24"/>
        <v>37.641875999999996</v>
      </c>
      <c r="N262" s="19">
        <f t="shared" si="21"/>
        <v>74.565623999999985</v>
      </c>
    </row>
    <row r="263" spans="2:14" ht="13.5" customHeight="1" x14ac:dyDescent="0.2">
      <c r="B263" s="41">
        <v>97</v>
      </c>
      <c r="C263" s="41">
        <v>96</v>
      </c>
      <c r="D263" s="15">
        <v>42.43</v>
      </c>
      <c r="E263" s="16">
        <f t="shared" si="19"/>
        <v>8</v>
      </c>
      <c r="F263" s="15">
        <v>0.75</v>
      </c>
      <c r="G263" s="32">
        <v>1.25</v>
      </c>
      <c r="H263" s="32">
        <v>1.5</v>
      </c>
      <c r="I263" s="15">
        <f t="shared" si="18"/>
        <v>1.4750000000000001</v>
      </c>
      <c r="J263" s="17">
        <f t="shared" si="20"/>
        <v>46.938187499999998</v>
      </c>
      <c r="K263" s="17">
        <f t="shared" si="22"/>
        <v>3.1822499999999998</v>
      </c>
      <c r="L263" s="17">
        <f t="shared" si="23"/>
        <v>1.3759742936388368</v>
      </c>
      <c r="M263" s="18">
        <f t="shared" si="24"/>
        <v>16.013081999999997</v>
      </c>
      <c r="N263" s="19">
        <f t="shared" si="21"/>
        <v>27.742855500000005</v>
      </c>
    </row>
    <row r="264" spans="2:14" ht="13.5" customHeight="1" x14ac:dyDescent="0.2">
      <c r="B264" s="41">
        <v>69</v>
      </c>
      <c r="C264" s="41">
        <v>95</v>
      </c>
      <c r="D264" s="15">
        <v>41.24</v>
      </c>
      <c r="E264" s="16">
        <f t="shared" si="19"/>
        <v>8</v>
      </c>
      <c r="F264" s="15">
        <v>0.75</v>
      </c>
      <c r="G264" s="32">
        <v>1.5</v>
      </c>
      <c r="H264" s="32">
        <v>1.5</v>
      </c>
      <c r="I264" s="15">
        <f t="shared" si="18"/>
        <v>1.6</v>
      </c>
      <c r="J264" s="17">
        <f t="shared" si="20"/>
        <v>49.488</v>
      </c>
      <c r="K264" s="17">
        <f t="shared" si="22"/>
        <v>3.093</v>
      </c>
      <c r="L264" s="17">
        <f t="shared" si="23"/>
        <v>1.3373834520307715</v>
      </c>
      <c r="M264" s="18">
        <f t="shared" si="24"/>
        <v>15.563975999999998</v>
      </c>
      <c r="N264" s="19">
        <f t="shared" si="21"/>
        <v>30.831023999999999</v>
      </c>
    </row>
    <row r="265" spans="2:14" ht="13.5" customHeight="1" x14ac:dyDescent="0.2">
      <c r="B265" s="41">
        <v>95</v>
      </c>
      <c r="C265" s="41">
        <v>94</v>
      </c>
      <c r="D265" s="15">
        <v>41.24</v>
      </c>
      <c r="E265" s="16">
        <f t="shared" si="19"/>
        <v>8</v>
      </c>
      <c r="F265" s="15">
        <v>0.75</v>
      </c>
      <c r="G265" s="32">
        <v>1.5</v>
      </c>
      <c r="H265" s="32">
        <v>1.9</v>
      </c>
      <c r="I265" s="15">
        <f t="shared" si="18"/>
        <v>1.8</v>
      </c>
      <c r="J265" s="17">
        <f t="shared" si="20"/>
        <v>55.673999999999999</v>
      </c>
      <c r="K265" s="17">
        <f t="shared" si="22"/>
        <v>3.093</v>
      </c>
      <c r="L265" s="17">
        <f t="shared" si="23"/>
        <v>1.3373834520307715</v>
      </c>
      <c r="M265" s="18">
        <f t="shared" si="24"/>
        <v>15.563975999999998</v>
      </c>
      <c r="N265" s="19">
        <f t="shared" si="21"/>
        <v>37.017024000000006</v>
      </c>
    </row>
    <row r="266" spans="2:14" ht="15" customHeight="1" x14ac:dyDescent="0.2">
      <c r="B266" s="41">
        <v>94</v>
      </c>
      <c r="C266" s="41">
        <v>93</v>
      </c>
      <c r="D266" s="15">
        <v>43.15</v>
      </c>
      <c r="E266" s="16">
        <f t="shared" si="19"/>
        <v>8</v>
      </c>
      <c r="F266" s="15">
        <v>0.75</v>
      </c>
      <c r="G266" s="32">
        <v>1.9</v>
      </c>
      <c r="H266" s="32">
        <v>1.6</v>
      </c>
      <c r="I266" s="15">
        <f t="shared" ref="I266:I329" si="25">AVERAGE(G266:H266)+0.1</f>
        <v>1.85</v>
      </c>
      <c r="J266" s="17">
        <f t="shared" si="20"/>
        <v>59.870624999999997</v>
      </c>
      <c r="K266" s="17">
        <f t="shared" si="22"/>
        <v>3.2362500000000001</v>
      </c>
      <c r="L266" s="17">
        <f t="shared" si="23"/>
        <v>1.3993233742756497</v>
      </c>
      <c r="M266" s="18">
        <f t="shared" si="24"/>
        <v>16.284809999999997</v>
      </c>
      <c r="N266" s="19">
        <f t="shared" si="21"/>
        <v>40.349564999999998</v>
      </c>
    </row>
    <row r="267" spans="2:14" ht="13.5" customHeight="1" x14ac:dyDescent="0.2">
      <c r="B267" s="41">
        <v>93</v>
      </c>
      <c r="C267" s="41">
        <v>92</v>
      </c>
      <c r="D267" s="15">
        <v>39.729999999999997</v>
      </c>
      <c r="E267" s="16">
        <f t="shared" ref="E267:E330" si="26">$B$9</f>
        <v>8</v>
      </c>
      <c r="F267" s="15">
        <v>0.75</v>
      </c>
      <c r="G267" s="32">
        <v>1.6</v>
      </c>
      <c r="H267" s="32">
        <v>1.5</v>
      </c>
      <c r="I267" s="15">
        <f t="shared" si="25"/>
        <v>1.6500000000000001</v>
      </c>
      <c r="J267" s="17">
        <f t="shared" ref="J267:J330" si="27">D267*F267*I267</f>
        <v>49.165875</v>
      </c>
      <c r="K267" s="17">
        <f t="shared" si="22"/>
        <v>2.9797500000000001</v>
      </c>
      <c r="L267" s="17">
        <f t="shared" si="23"/>
        <v>1.2884152412507892</v>
      </c>
      <c r="M267" s="18">
        <f t="shared" si="24"/>
        <v>14.994102</v>
      </c>
      <c r="N267" s="19">
        <f t="shared" si="21"/>
        <v>31.192022999999999</v>
      </c>
    </row>
    <row r="268" spans="2:14" ht="13.5" customHeight="1" x14ac:dyDescent="0.2">
      <c r="B268" s="41">
        <v>93</v>
      </c>
      <c r="C268" s="41">
        <v>73</v>
      </c>
      <c r="D268" s="15">
        <v>39.880000000000003</v>
      </c>
      <c r="E268" s="16">
        <f t="shared" si="26"/>
        <v>8</v>
      </c>
      <c r="F268" s="15">
        <v>0.75</v>
      </c>
      <c r="G268" s="32">
        <v>1.6</v>
      </c>
      <c r="H268" s="32">
        <v>1.5</v>
      </c>
      <c r="I268" s="15">
        <f t="shared" si="25"/>
        <v>1.6500000000000001</v>
      </c>
      <c r="J268" s="17">
        <f t="shared" si="27"/>
        <v>49.351500000000009</v>
      </c>
      <c r="K268" s="17">
        <f t="shared" si="22"/>
        <v>2.9910000000000005</v>
      </c>
      <c r="L268" s="17">
        <f t="shared" si="23"/>
        <v>1.2932796330501253</v>
      </c>
      <c r="M268" s="18">
        <f t="shared" si="24"/>
        <v>15.050712000000001</v>
      </c>
      <c r="N268" s="19">
        <f t="shared" si="21"/>
        <v>31.309788000000008</v>
      </c>
    </row>
    <row r="269" spans="2:14" ht="13.5" customHeight="1" x14ac:dyDescent="0.2">
      <c r="B269" s="41">
        <v>97</v>
      </c>
      <c r="C269" s="41">
        <v>98</v>
      </c>
      <c r="D269" s="15">
        <v>42.33</v>
      </c>
      <c r="E269" s="16">
        <f t="shared" si="26"/>
        <v>8</v>
      </c>
      <c r="F269" s="15">
        <v>0.75</v>
      </c>
      <c r="G269" s="32">
        <v>1.25</v>
      </c>
      <c r="H269" s="32">
        <v>1.5</v>
      </c>
      <c r="I269" s="15">
        <f t="shared" si="25"/>
        <v>1.4750000000000001</v>
      </c>
      <c r="J269" s="17">
        <f t="shared" si="27"/>
        <v>46.827562499999999</v>
      </c>
      <c r="K269" s="17">
        <f t="shared" si="22"/>
        <v>3.17475</v>
      </c>
      <c r="L269" s="17">
        <f t="shared" si="23"/>
        <v>1.3727313657726128</v>
      </c>
      <c r="M269" s="18">
        <f t="shared" si="24"/>
        <v>15.975341999999999</v>
      </c>
      <c r="N269" s="19">
        <f t="shared" si="21"/>
        <v>27.677470499999998</v>
      </c>
    </row>
    <row r="270" spans="2:14" ht="13.5" customHeight="1" x14ac:dyDescent="0.2">
      <c r="B270" s="41">
        <v>98</v>
      </c>
      <c r="C270" s="41">
        <v>100</v>
      </c>
      <c r="D270" s="15">
        <v>28.3</v>
      </c>
      <c r="E270" s="16">
        <f t="shared" si="26"/>
        <v>8</v>
      </c>
      <c r="F270" s="15">
        <v>0.75</v>
      </c>
      <c r="G270" s="32">
        <v>1.5</v>
      </c>
      <c r="H270" s="32">
        <v>1.5</v>
      </c>
      <c r="I270" s="15">
        <f t="shared" si="25"/>
        <v>1.6</v>
      </c>
      <c r="J270" s="17">
        <f t="shared" si="27"/>
        <v>33.96</v>
      </c>
      <c r="K270" s="17">
        <f t="shared" si="22"/>
        <v>2.1225000000000001</v>
      </c>
      <c r="L270" s="17">
        <f t="shared" si="23"/>
        <v>0.91774858614138788</v>
      </c>
      <c r="M270" s="18">
        <f t="shared" si="24"/>
        <v>10.68042</v>
      </c>
      <c r="N270" s="19">
        <f t="shared" si="21"/>
        <v>21.157080000000001</v>
      </c>
    </row>
    <row r="271" spans="2:14" ht="15" customHeight="1" x14ac:dyDescent="0.2">
      <c r="B271" s="41">
        <v>100</v>
      </c>
      <c r="C271" s="41">
        <v>101</v>
      </c>
      <c r="D271" s="15">
        <v>30.98</v>
      </c>
      <c r="E271" s="16">
        <f t="shared" si="26"/>
        <v>8</v>
      </c>
      <c r="F271" s="15">
        <v>0.75</v>
      </c>
      <c r="G271" s="32">
        <v>1.5</v>
      </c>
      <c r="H271" s="32">
        <v>1.5</v>
      </c>
      <c r="I271" s="15">
        <f t="shared" si="25"/>
        <v>1.6</v>
      </c>
      <c r="J271" s="17">
        <f t="shared" si="27"/>
        <v>37.176000000000002</v>
      </c>
      <c r="K271" s="17">
        <f t="shared" si="22"/>
        <v>2.3235000000000001</v>
      </c>
      <c r="L271" s="17">
        <f t="shared" si="23"/>
        <v>1.0046590529561907</v>
      </c>
      <c r="M271" s="18">
        <f t="shared" si="24"/>
        <v>11.691851999999999</v>
      </c>
      <c r="N271" s="19">
        <f t="shared" si="21"/>
        <v>23.160648000000002</v>
      </c>
    </row>
    <row r="272" spans="2:14" ht="13.5" customHeight="1" x14ac:dyDescent="0.2">
      <c r="B272" s="41">
        <v>101</v>
      </c>
      <c r="C272" s="41">
        <v>102</v>
      </c>
      <c r="D272" s="15">
        <v>31.04</v>
      </c>
      <c r="E272" s="16">
        <f t="shared" si="26"/>
        <v>8</v>
      </c>
      <c r="F272" s="15">
        <v>0.75</v>
      </c>
      <c r="G272" s="32">
        <v>1.5</v>
      </c>
      <c r="H272" s="32">
        <v>1.5</v>
      </c>
      <c r="I272" s="15">
        <f t="shared" si="25"/>
        <v>1.6</v>
      </c>
      <c r="J272" s="17">
        <f t="shared" si="27"/>
        <v>37.248000000000005</v>
      </c>
      <c r="K272" s="17">
        <f t="shared" si="22"/>
        <v>2.3280000000000003</v>
      </c>
      <c r="L272" s="17">
        <f t="shared" si="23"/>
        <v>1.006604809675925</v>
      </c>
      <c r="M272" s="18">
        <f t="shared" si="24"/>
        <v>11.714496</v>
      </c>
      <c r="N272" s="19">
        <f t="shared" si="21"/>
        <v>23.205504000000001</v>
      </c>
    </row>
    <row r="273" spans="2:14" ht="13.5" customHeight="1" x14ac:dyDescent="0.2">
      <c r="B273" s="41">
        <v>102</v>
      </c>
      <c r="C273" s="41">
        <v>103</v>
      </c>
      <c r="D273" s="15">
        <v>41.38</v>
      </c>
      <c r="E273" s="16">
        <f t="shared" si="26"/>
        <v>8</v>
      </c>
      <c r="F273" s="15">
        <v>0.75</v>
      </c>
      <c r="G273" s="32">
        <v>1.5</v>
      </c>
      <c r="H273" s="32">
        <v>1.5</v>
      </c>
      <c r="I273" s="15">
        <f t="shared" si="25"/>
        <v>1.6</v>
      </c>
      <c r="J273" s="17">
        <f t="shared" si="27"/>
        <v>49.656000000000006</v>
      </c>
      <c r="K273" s="17">
        <f t="shared" si="22"/>
        <v>3.1035000000000004</v>
      </c>
      <c r="L273" s="17">
        <f t="shared" si="23"/>
        <v>1.3419235510434853</v>
      </c>
      <c r="M273" s="18">
        <f t="shared" si="24"/>
        <v>15.616812000000001</v>
      </c>
      <c r="N273" s="19">
        <f t="shared" si="21"/>
        <v>30.935688000000006</v>
      </c>
    </row>
    <row r="274" spans="2:14" ht="13.5" customHeight="1" x14ac:dyDescent="0.2">
      <c r="B274" s="41">
        <v>103</v>
      </c>
      <c r="C274" s="41">
        <v>104</v>
      </c>
      <c r="D274" s="15">
        <v>41.45</v>
      </c>
      <c r="E274" s="16">
        <f t="shared" si="26"/>
        <v>8</v>
      </c>
      <c r="F274" s="15">
        <v>0.75</v>
      </c>
      <c r="G274" s="32">
        <v>1.5</v>
      </c>
      <c r="H274" s="32">
        <v>1.5</v>
      </c>
      <c r="I274" s="15">
        <f t="shared" si="25"/>
        <v>1.6</v>
      </c>
      <c r="J274" s="17">
        <f t="shared" si="27"/>
        <v>49.740000000000009</v>
      </c>
      <c r="K274" s="17">
        <f t="shared" si="22"/>
        <v>3.1087500000000006</v>
      </c>
      <c r="L274" s="17">
        <f t="shared" si="23"/>
        <v>1.344193600549842</v>
      </c>
      <c r="M274" s="18">
        <f t="shared" si="24"/>
        <v>15.643230000000001</v>
      </c>
      <c r="N274" s="19">
        <f t="shared" si="21"/>
        <v>30.988020000000006</v>
      </c>
    </row>
    <row r="275" spans="2:14" ht="13.5" customHeight="1" x14ac:dyDescent="0.2">
      <c r="B275" s="41">
        <v>104</v>
      </c>
      <c r="C275" s="41">
        <v>105</v>
      </c>
      <c r="D275" s="15">
        <v>31.05</v>
      </c>
      <c r="E275" s="16">
        <f t="shared" si="26"/>
        <v>8</v>
      </c>
      <c r="F275" s="15">
        <v>0.75</v>
      </c>
      <c r="G275" s="32">
        <v>1.5</v>
      </c>
      <c r="H275" s="32">
        <v>1.5</v>
      </c>
      <c r="I275" s="15">
        <f t="shared" si="25"/>
        <v>1.6</v>
      </c>
      <c r="J275" s="17">
        <f t="shared" si="27"/>
        <v>37.260000000000005</v>
      </c>
      <c r="K275" s="17">
        <f t="shared" si="22"/>
        <v>2.3287500000000003</v>
      </c>
      <c r="L275" s="17">
        <f t="shared" si="23"/>
        <v>1.0069291024625475</v>
      </c>
      <c r="M275" s="18">
        <f t="shared" si="24"/>
        <v>11.71827</v>
      </c>
      <c r="N275" s="19">
        <f t="shared" si="21"/>
        <v>23.212980000000005</v>
      </c>
    </row>
    <row r="276" spans="2:14" ht="15" customHeight="1" x14ac:dyDescent="0.2">
      <c r="B276" s="41">
        <v>105</v>
      </c>
      <c r="C276" s="41">
        <v>76</v>
      </c>
      <c r="D276" s="15">
        <v>45.56</v>
      </c>
      <c r="E276" s="16">
        <f t="shared" si="26"/>
        <v>8</v>
      </c>
      <c r="F276" s="15">
        <v>0.75</v>
      </c>
      <c r="G276" s="32">
        <v>1.5</v>
      </c>
      <c r="H276" s="32">
        <v>1.5</v>
      </c>
      <c r="I276" s="15">
        <f t="shared" si="25"/>
        <v>1.6</v>
      </c>
      <c r="J276" s="17">
        <f t="shared" si="27"/>
        <v>54.672000000000004</v>
      </c>
      <c r="K276" s="17">
        <f t="shared" si="22"/>
        <v>3.4170000000000003</v>
      </c>
      <c r="L276" s="17">
        <f t="shared" si="23"/>
        <v>1.4774779358516477</v>
      </c>
      <c r="M276" s="18">
        <f t="shared" si="24"/>
        <v>17.194344000000001</v>
      </c>
      <c r="N276" s="19">
        <f t="shared" si="21"/>
        <v>34.060656000000002</v>
      </c>
    </row>
    <row r="277" spans="2:14" ht="13.5" customHeight="1" x14ac:dyDescent="0.2">
      <c r="B277" s="41" t="s">
        <v>29</v>
      </c>
      <c r="C277" s="41" t="s">
        <v>30</v>
      </c>
      <c r="D277" s="15">
        <v>52.06</v>
      </c>
      <c r="E277" s="16">
        <f t="shared" si="26"/>
        <v>8</v>
      </c>
      <c r="F277" s="15">
        <v>0.75</v>
      </c>
      <c r="G277" s="32">
        <v>1.5</v>
      </c>
      <c r="H277" s="32">
        <v>1.5</v>
      </c>
      <c r="I277" s="15">
        <f t="shared" si="25"/>
        <v>1.6</v>
      </c>
      <c r="J277" s="17">
        <f t="shared" si="27"/>
        <v>62.472000000000008</v>
      </c>
      <c r="K277" s="17">
        <f t="shared" si="22"/>
        <v>3.9045000000000005</v>
      </c>
      <c r="L277" s="17">
        <f t="shared" si="23"/>
        <v>1.6882682471562067</v>
      </c>
      <c r="M277" s="18">
        <f t="shared" si="24"/>
        <v>19.647444</v>
      </c>
      <c r="N277" s="19">
        <f t="shared" si="21"/>
        <v>38.92005600000001</v>
      </c>
    </row>
    <row r="278" spans="2:14" ht="13.5" customHeight="1" x14ac:dyDescent="0.2">
      <c r="B278" s="41" t="s">
        <v>30</v>
      </c>
      <c r="C278" s="41" t="s">
        <v>31</v>
      </c>
      <c r="D278" s="15">
        <v>42.83</v>
      </c>
      <c r="E278" s="16">
        <f t="shared" si="26"/>
        <v>8</v>
      </c>
      <c r="F278" s="15">
        <v>0.75</v>
      </c>
      <c r="G278" s="32">
        <v>1.5</v>
      </c>
      <c r="H278" s="32">
        <v>1.5</v>
      </c>
      <c r="I278" s="15">
        <f t="shared" si="25"/>
        <v>1.6</v>
      </c>
      <c r="J278" s="17">
        <f t="shared" si="27"/>
        <v>51.396000000000008</v>
      </c>
      <c r="K278" s="17">
        <f t="shared" si="22"/>
        <v>3.2122500000000005</v>
      </c>
      <c r="L278" s="17">
        <f t="shared" si="23"/>
        <v>1.3889460051037328</v>
      </c>
      <c r="M278" s="18">
        <f t="shared" si="24"/>
        <v>16.164042000000002</v>
      </c>
      <c r="N278" s="19">
        <f t="shared" si="21"/>
        <v>32.019708000000008</v>
      </c>
    </row>
    <row r="279" spans="2:14" ht="13.5" customHeight="1" x14ac:dyDescent="0.2">
      <c r="B279" s="41" t="s">
        <v>31</v>
      </c>
      <c r="C279" s="41" t="s">
        <v>32</v>
      </c>
      <c r="D279" s="15">
        <v>52.35</v>
      </c>
      <c r="E279" s="16">
        <f t="shared" si="26"/>
        <v>8</v>
      </c>
      <c r="F279" s="15">
        <v>0.75</v>
      </c>
      <c r="G279" s="32">
        <v>1.5</v>
      </c>
      <c r="H279" s="32">
        <v>1.5</v>
      </c>
      <c r="I279" s="15">
        <f t="shared" si="25"/>
        <v>1.6</v>
      </c>
      <c r="J279" s="17">
        <f t="shared" si="27"/>
        <v>62.820000000000007</v>
      </c>
      <c r="K279" s="17">
        <f t="shared" si="22"/>
        <v>3.9262500000000005</v>
      </c>
      <c r="L279" s="17">
        <f t="shared" si="23"/>
        <v>1.6976727379682564</v>
      </c>
      <c r="M279" s="18">
        <f t="shared" si="24"/>
        <v>19.756890000000002</v>
      </c>
      <c r="N279" s="19">
        <f t="shared" si="21"/>
        <v>39.136859999999999</v>
      </c>
    </row>
    <row r="280" spans="2:14" ht="13.5" customHeight="1" x14ac:dyDescent="0.2">
      <c r="B280" s="41" t="s">
        <v>32</v>
      </c>
      <c r="C280" s="41" t="s">
        <v>33</v>
      </c>
      <c r="D280" s="15">
        <v>52</v>
      </c>
      <c r="E280" s="16">
        <f t="shared" si="26"/>
        <v>8</v>
      </c>
      <c r="F280" s="15">
        <v>0.75</v>
      </c>
      <c r="G280" s="32">
        <v>1.5</v>
      </c>
      <c r="H280" s="32">
        <v>1.5</v>
      </c>
      <c r="I280" s="15">
        <f t="shared" si="25"/>
        <v>1.6</v>
      </c>
      <c r="J280" s="17">
        <f t="shared" si="27"/>
        <v>62.400000000000006</v>
      </c>
      <c r="K280" s="17">
        <f t="shared" si="22"/>
        <v>3.9000000000000004</v>
      </c>
      <c r="L280" s="17">
        <f t="shared" si="23"/>
        <v>1.6863224904364724</v>
      </c>
      <c r="M280" s="18">
        <f t="shared" si="24"/>
        <v>19.6248</v>
      </c>
      <c r="N280" s="19">
        <f t="shared" si="21"/>
        <v>38.875200000000007</v>
      </c>
    </row>
    <row r="281" spans="2:14" ht="15" customHeight="1" x14ac:dyDescent="0.2">
      <c r="B281" s="41" t="s">
        <v>33</v>
      </c>
      <c r="C281" s="41" t="s">
        <v>34</v>
      </c>
      <c r="D281" s="15">
        <v>11</v>
      </c>
      <c r="E281" s="16">
        <f t="shared" si="26"/>
        <v>8</v>
      </c>
      <c r="F281" s="15">
        <v>0.75</v>
      </c>
      <c r="G281" s="32">
        <v>1.5</v>
      </c>
      <c r="H281" s="32">
        <v>1.25</v>
      </c>
      <c r="I281" s="15">
        <f t="shared" si="25"/>
        <v>1.4750000000000001</v>
      </c>
      <c r="J281" s="17">
        <f t="shared" si="27"/>
        <v>12.168750000000001</v>
      </c>
      <c r="K281" s="17">
        <f t="shared" si="22"/>
        <v>0.82500000000000007</v>
      </c>
      <c r="L281" s="17">
        <f t="shared" si="23"/>
        <v>0.35672206528463835</v>
      </c>
      <c r="M281" s="18">
        <f t="shared" si="24"/>
        <v>4.1513999999999998</v>
      </c>
      <c r="N281" s="19">
        <f t="shared" si="21"/>
        <v>7.192350000000002</v>
      </c>
    </row>
    <row r="282" spans="2:14" ht="13.5" customHeight="1" x14ac:dyDescent="0.2">
      <c r="B282" s="41" t="s">
        <v>29</v>
      </c>
      <c r="C282" s="41" t="s">
        <v>35</v>
      </c>
      <c r="D282" s="15">
        <v>57.55</v>
      </c>
      <c r="E282" s="16">
        <f t="shared" si="26"/>
        <v>8</v>
      </c>
      <c r="F282" s="15">
        <v>0.75</v>
      </c>
      <c r="G282" s="32">
        <v>1.5</v>
      </c>
      <c r="H282" s="32">
        <v>1.5</v>
      </c>
      <c r="I282" s="15">
        <f t="shared" si="25"/>
        <v>1.6</v>
      </c>
      <c r="J282" s="17">
        <f t="shared" si="27"/>
        <v>69.059999999999988</v>
      </c>
      <c r="K282" s="17">
        <f t="shared" si="22"/>
        <v>4.3162499999999993</v>
      </c>
      <c r="L282" s="17">
        <f t="shared" si="23"/>
        <v>1.8663049870119035</v>
      </c>
      <c r="M282" s="18">
        <f t="shared" si="24"/>
        <v>21.719369999999998</v>
      </c>
      <c r="N282" s="19">
        <f t="shared" si="21"/>
        <v>43.024379999999994</v>
      </c>
    </row>
    <row r="283" spans="2:14" ht="13.5" customHeight="1" x14ac:dyDescent="0.2">
      <c r="B283" s="41" t="s">
        <v>30</v>
      </c>
      <c r="C283" s="41" t="s">
        <v>36</v>
      </c>
      <c r="D283" s="15">
        <v>57.55</v>
      </c>
      <c r="E283" s="16">
        <f t="shared" si="26"/>
        <v>8</v>
      </c>
      <c r="F283" s="15">
        <v>0.75</v>
      </c>
      <c r="G283" s="32">
        <v>1.5</v>
      </c>
      <c r="H283" s="32">
        <v>1.5</v>
      </c>
      <c r="I283" s="15">
        <f t="shared" si="25"/>
        <v>1.6</v>
      </c>
      <c r="J283" s="17">
        <f t="shared" si="27"/>
        <v>69.059999999999988</v>
      </c>
      <c r="K283" s="17">
        <f t="shared" si="22"/>
        <v>4.3162499999999993</v>
      </c>
      <c r="L283" s="17">
        <f t="shared" si="23"/>
        <v>1.8663049870119035</v>
      </c>
      <c r="M283" s="18">
        <f t="shared" si="24"/>
        <v>21.719369999999998</v>
      </c>
      <c r="N283" s="19">
        <f t="shared" si="21"/>
        <v>43.024379999999994</v>
      </c>
    </row>
    <row r="284" spans="2:14" ht="13.5" customHeight="1" x14ac:dyDescent="0.2">
      <c r="B284" s="41" t="s">
        <v>31</v>
      </c>
      <c r="C284" s="41" t="s">
        <v>37</v>
      </c>
      <c r="D284" s="15">
        <v>57.48</v>
      </c>
      <c r="E284" s="16">
        <f t="shared" si="26"/>
        <v>8</v>
      </c>
      <c r="F284" s="15">
        <v>0.75</v>
      </c>
      <c r="G284" s="32">
        <v>1.5</v>
      </c>
      <c r="H284" s="32">
        <v>1.5</v>
      </c>
      <c r="I284" s="15">
        <f t="shared" si="25"/>
        <v>1.6</v>
      </c>
      <c r="J284" s="17">
        <f t="shared" si="27"/>
        <v>68.975999999999999</v>
      </c>
      <c r="K284" s="17">
        <f t="shared" si="22"/>
        <v>4.3109999999999999</v>
      </c>
      <c r="L284" s="17">
        <f t="shared" si="23"/>
        <v>1.8640349375055465</v>
      </c>
      <c r="M284" s="18">
        <f t="shared" si="24"/>
        <v>21.692951999999998</v>
      </c>
      <c r="N284" s="19">
        <f t="shared" si="21"/>
        <v>42.972047999999994</v>
      </c>
    </row>
    <row r="285" spans="2:14" ht="13.5" customHeight="1" x14ac:dyDescent="0.2">
      <c r="B285" s="41" t="s">
        <v>32</v>
      </c>
      <c r="C285" s="41" t="s">
        <v>38</v>
      </c>
      <c r="D285" s="15">
        <v>57.48</v>
      </c>
      <c r="E285" s="16">
        <f t="shared" si="26"/>
        <v>8</v>
      </c>
      <c r="F285" s="15">
        <v>0.75</v>
      </c>
      <c r="G285" s="32">
        <v>1.5</v>
      </c>
      <c r="H285" s="32">
        <v>1.5</v>
      </c>
      <c r="I285" s="15">
        <f t="shared" si="25"/>
        <v>1.6</v>
      </c>
      <c r="J285" s="17">
        <f t="shared" si="27"/>
        <v>68.975999999999999</v>
      </c>
      <c r="K285" s="17">
        <f t="shared" si="22"/>
        <v>4.3109999999999999</v>
      </c>
      <c r="L285" s="17">
        <f t="shared" si="23"/>
        <v>1.8640349375055465</v>
      </c>
      <c r="M285" s="18">
        <f t="shared" si="24"/>
        <v>21.692951999999998</v>
      </c>
      <c r="N285" s="19">
        <f t="shared" si="21"/>
        <v>42.972047999999994</v>
      </c>
    </row>
    <row r="286" spans="2:14" ht="15" customHeight="1" x14ac:dyDescent="0.2">
      <c r="B286" s="41" t="s">
        <v>33</v>
      </c>
      <c r="C286" s="41" t="s">
        <v>39</v>
      </c>
      <c r="D286" s="15">
        <v>57.48</v>
      </c>
      <c r="E286" s="16">
        <f t="shared" si="26"/>
        <v>8</v>
      </c>
      <c r="F286" s="15">
        <v>0.75</v>
      </c>
      <c r="G286" s="32">
        <v>1.5</v>
      </c>
      <c r="H286" s="32">
        <v>1.5</v>
      </c>
      <c r="I286" s="15">
        <f t="shared" si="25"/>
        <v>1.6</v>
      </c>
      <c r="J286" s="17">
        <f t="shared" si="27"/>
        <v>68.975999999999999</v>
      </c>
      <c r="K286" s="17">
        <f t="shared" si="22"/>
        <v>4.3109999999999999</v>
      </c>
      <c r="L286" s="17">
        <f t="shared" si="23"/>
        <v>1.8640349375055465</v>
      </c>
      <c r="M286" s="18">
        <f t="shared" si="24"/>
        <v>21.692951999999998</v>
      </c>
      <c r="N286" s="19">
        <f t="shared" si="21"/>
        <v>42.972047999999994</v>
      </c>
    </row>
    <row r="287" spans="2:14" ht="13.5" customHeight="1" x14ac:dyDescent="0.2">
      <c r="B287" s="41" t="s">
        <v>40</v>
      </c>
      <c r="C287" s="41" t="s">
        <v>41</v>
      </c>
      <c r="D287" s="15">
        <v>67.95</v>
      </c>
      <c r="E287" s="16">
        <f t="shared" si="26"/>
        <v>8</v>
      </c>
      <c r="F287" s="15">
        <v>0.75</v>
      </c>
      <c r="G287" s="32">
        <v>1.5</v>
      </c>
      <c r="H287" s="32">
        <v>1.5</v>
      </c>
      <c r="I287" s="15">
        <f t="shared" si="25"/>
        <v>1.6</v>
      </c>
      <c r="J287" s="17">
        <f t="shared" si="27"/>
        <v>81.54000000000002</v>
      </c>
      <c r="K287" s="17">
        <f t="shared" si="22"/>
        <v>5.0962500000000013</v>
      </c>
      <c r="L287" s="17">
        <f t="shared" si="23"/>
        <v>2.203569485099198</v>
      </c>
      <c r="M287" s="18">
        <f t="shared" si="24"/>
        <v>25.644330000000004</v>
      </c>
      <c r="N287" s="19">
        <f t="shared" si="21"/>
        <v>50.799420000000019</v>
      </c>
    </row>
    <row r="288" spans="2:14" ht="13.5" customHeight="1" x14ac:dyDescent="0.2">
      <c r="B288" s="41" t="s">
        <v>41</v>
      </c>
      <c r="C288" s="41" t="s">
        <v>42</v>
      </c>
      <c r="D288" s="15">
        <v>70.900000000000006</v>
      </c>
      <c r="E288" s="16">
        <f t="shared" si="26"/>
        <v>8</v>
      </c>
      <c r="F288" s="15">
        <v>0.75</v>
      </c>
      <c r="G288" s="32">
        <v>1.5</v>
      </c>
      <c r="H288" s="32">
        <v>1.5</v>
      </c>
      <c r="I288" s="15">
        <f t="shared" si="25"/>
        <v>1.6</v>
      </c>
      <c r="J288" s="17">
        <f t="shared" si="27"/>
        <v>85.080000000000013</v>
      </c>
      <c r="K288" s="17">
        <f t="shared" si="22"/>
        <v>5.3175000000000008</v>
      </c>
      <c r="L288" s="17">
        <f t="shared" si="23"/>
        <v>2.2992358571528055</v>
      </c>
      <c r="M288" s="18">
        <f t="shared" si="24"/>
        <v>26.757660000000001</v>
      </c>
      <c r="N288" s="19">
        <f t="shared" si="21"/>
        <v>53.004840000000016</v>
      </c>
    </row>
    <row r="289" spans="2:14" ht="13.5" customHeight="1" x14ac:dyDescent="0.2">
      <c r="B289" s="41" t="s">
        <v>42</v>
      </c>
      <c r="C289" s="41" t="s">
        <v>43</v>
      </c>
      <c r="D289" s="15">
        <v>81.099999999999994</v>
      </c>
      <c r="E289" s="16">
        <f t="shared" si="26"/>
        <v>8</v>
      </c>
      <c r="F289" s="15">
        <v>0.75</v>
      </c>
      <c r="G289" s="32">
        <v>1.5</v>
      </c>
      <c r="H289" s="32">
        <v>1.5</v>
      </c>
      <c r="I289" s="15">
        <f t="shared" si="25"/>
        <v>1.6</v>
      </c>
      <c r="J289" s="17">
        <f t="shared" si="27"/>
        <v>97.32</v>
      </c>
      <c r="K289" s="17">
        <f t="shared" si="22"/>
        <v>6.0824999999999996</v>
      </c>
      <c r="L289" s="17">
        <f t="shared" si="23"/>
        <v>2.6300144995076518</v>
      </c>
      <c r="M289" s="18">
        <f t="shared" si="24"/>
        <v>30.607139999999998</v>
      </c>
      <c r="N289" s="19">
        <f t="shared" si="21"/>
        <v>60.630359999999996</v>
      </c>
    </row>
    <row r="290" spans="2:14" ht="13.5" customHeight="1" x14ac:dyDescent="0.2">
      <c r="B290" s="41" t="s">
        <v>43</v>
      </c>
      <c r="C290" s="41" t="s">
        <v>44</v>
      </c>
      <c r="D290" s="15">
        <v>80</v>
      </c>
      <c r="E290" s="16">
        <f t="shared" si="26"/>
        <v>8</v>
      </c>
      <c r="F290" s="15">
        <v>0.75</v>
      </c>
      <c r="G290" s="32">
        <v>1.5</v>
      </c>
      <c r="H290" s="32">
        <v>1.5</v>
      </c>
      <c r="I290" s="15">
        <f t="shared" si="25"/>
        <v>1.6</v>
      </c>
      <c r="J290" s="17">
        <f t="shared" si="27"/>
        <v>96</v>
      </c>
      <c r="K290" s="17">
        <f t="shared" si="22"/>
        <v>6</v>
      </c>
      <c r="L290" s="17">
        <f t="shared" si="23"/>
        <v>2.5943422929791882</v>
      </c>
      <c r="M290" s="18">
        <f t="shared" si="24"/>
        <v>30.192</v>
      </c>
      <c r="N290" s="19">
        <f t="shared" si="21"/>
        <v>59.808</v>
      </c>
    </row>
    <row r="291" spans="2:14" ht="15" customHeight="1" x14ac:dyDescent="0.2">
      <c r="B291" s="41" t="s">
        <v>45</v>
      </c>
      <c r="C291" s="41" t="s">
        <v>46</v>
      </c>
      <c r="D291" s="15">
        <v>13.51</v>
      </c>
      <c r="E291" s="16">
        <f t="shared" si="26"/>
        <v>8</v>
      </c>
      <c r="F291" s="15">
        <v>0.75</v>
      </c>
      <c r="G291" s="32">
        <v>1.25</v>
      </c>
      <c r="H291" s="32">
        <v>1.6000000000000085</v>
      </c>
      <c r="I291" s="15">
        <f t="shared" si="25"/>
        <v>1.5250000000000044</v>
      </c>
      <c r="J291" s="17">
        <f t="shared" si="27"/>
        <v>15.452062500000045</v>
      </c>
      <c r="K291" s="17">
        <f t="shared" si="22"/>
        <v>1.01325</v>
      </c>
      <c r="L291" s="17">
        <f t="shared" si="23"/>
        <v>0.43811955472686037</v>
      </c>
      <c r="M291" s="18">
        <f t="shared" si="24"/>
        <v>5.0986739999999999</v>
      </c>
      <c r="N291" s="19">
        <f t="shared" si="21"/>
        <v>9.3401385000000445</v>
      </c>
    </row>
    <row r="292" spans="2:14" ht="13.5" customHeight="1" x14ac:dyDescent="0.2">
      <c r="B292" s="41" t="s">
        <v>46</v>
      </c>
      <c r="C292" s="41" t="s">
        <v>47</v>
      </c>
      <c r="D292" s="15">
        <v>90.54</v>
      </c>
      <c r="E292" s="16">
        <f t="shared" si="26"/>
        <v>8</v>
      </c>
      <c r="F292" s="15">
        <v>0.75</v>
      </c>
      <c r="G292" s="32">
        <v>1.6000000000000085</v>
      </c>
      <c r="H292" s="32">
        <v>1.5</v>
      </c>
      <c r="I292" s="15">
        <f t="shared" si="25"/>
        <v>1.6500000000000044</v>
      </c>
      <c r="J292" s="17">
        <f t="shared" si="27"/>
        <v>112.0432500000003</v>
      </c>
      <c r="K292" s="17">
        <f t="shared" si="22"/>
        <v>6.7905000000000006</v>
      </c>
      <c r="L292" s="17">
        <f t="shared" si="23"/>
        <v>2.9361468900791965</v>
      </c>
      <c r="M292" s="18">
        <f t="shared" si="24"/>
        <v>34.169795999999998</v>
      </c>
      <c r="N292" s="19">
        <f t="shared" si="21"/>
        <v>71.082954000000313</v>
      </c>
    </row>
    <row r="293" spans="2:14" ht="13.5" customHeight="1" x14ac:dyDescent="0.2">
      <c r="B293" s="41" t="s">
        <v>47</v>
      </c>
      <c r="C293" s="41" t="s">
        <v>48</v>
      </c>
      <c r="D293" s="15">
        <v>52</v>
      </c>
      <c r="E293" s="16">
        <f t="shared" si="26"/>
        <v>8</v>
      </c>
      <c r="F293" s="15">
        <v>0.75</v>
      </c>
      <c r="G293" s="32">
        <v>1.5</v>
      </c>
      <c r="H293" s="32">
        <v>1.5</v>
      </c>
      <c r="I293" s="15">
        <f t="shared" si="25"/>
        <v>1.6</v>
      </c>
      <c r="J293" s="17">
        <f t="shared" si="27"/>
        <v>62.400000000000006</v>
      </c>
      <c r="K293" s="17">
        <f t="shared" si="22"/>
        <v>3.9000000000000004</v>
      </c>
      <c r="L293" s="17">
        <f t="shared" si="23"/>
        <v>1.6863224904364724</v>
      </c>
      <c r="M293" s="18">
        <f t="shared" si="24"/>
        <v>19.6248</v>
      </c>
      <c r="N293" s="19">
        <f t="shared" si="21"/>
        <v>38.875200000000007</v>
      </c>
    </row>
    <row r="294" spans="2:14" ht="13.5" customHeight="1" x14ac:dyDescent="0.2">
      <c r="B294" s="41" t="s">
        <v>48</v>
      </c>
      <c r="C294" s="41" t="s">
        <v>49</v>
      </c>
      <c r="D294" s="15">
        <v>52</v>
      </c>
      <c r="E294" s="16">
        <f t="shared" si="26"/>
        <v>8</v>
      </c>
      <c r="F294" s="15">
        <v>0.75</v>
      </c>
      <c r="G294" s="32">
        <v>1.5</v>
      </c>
      <c r="H294" s="32">
        <v>1.5</v>
      </c>
      <c r="I294" s="15">
        <f t="shared" si="25"/>
        <v>1.6</v>
      </c>
      <c r="J294" s="17">
        <f t="shared" si="27"/>
        <v>62.400000000000006</v>
      </c>
      <c r="K294" s="17">
        <f t="shared" si="22"/>
        <v>3.9000000000000004</v>
      </c>
      <c r="L294" s="17">
        <f t="shared" si="23"/>
        <v>1.6863224904364724</v>
      </c>
      <c r="M294" s="18">
        <f t="shared" si="24"/>
        <v>19.6248</v>
      </c>
      <c r="N294" s="19">
        <f t="shared" si="21"/>
        <v>38.875200000000007</v>
      </c>
    </row>
    <row r="295" spans="2:14" ht="13.5" customHeight="1" x14ac:dyDescent="0.2">
      <c r="B295" s="41" t="s">
        <v>49</v>
      </c>
      <c r="C295" s="41" t="s">
        <v>50</v>
      </c>
      <c r="D295" s="15">
        <v>57.49</v>
      </c>
      <c r="E295" s="16">
        <f t="shared" si="26"/>
        <v>8</v>
      </c>
      <c r="F295" s="15">
        <v>0.75</v>
      </c>
      <c r="G295" s="32">
        <v>1.5</v>
      </c>
      <c r="H295" s="32">
        <v>1.5</v>
      </c>
      <c r="I295" s="15">
        <f t="shared" si="25"/>
        <v>1.6</v>
      </c>
      <c r="J295" s="17">
        <f t="shared" si="27"/>
        <v>68.988</v>
      </c>
      <c r="K295" s="17">
        <f t="shared" si="22"/>
        <v>4.31175</v>
      </c>
      <c r="L295" s="17">
        <f t="shared" si="23"/>
        <v>1.8643592302921692</v>
      </c>
      <c r="M295" s="18">
        <f t="shared" si="24"/>
        <v>21.696725999999998</v>
      </c>
      <c r="N295" s="19">
        <f t="shared" si="21"/>
        <v>42.979523999999998</v>
      </c>
    </row>
    <row r="296" spans="2:14" ht="15" customHeight="1" x14ac:dyDescent="0.2">
      <c r="B296" s="41" t="s">
        <v>46</v>
      </c>
      <c r="C296" s="41" t="s">
        <v>51</v>
      </c>
      <c r="D296" s="15">
        <v>53.13</v>
      </c>
      <c r="E296" s="16">
        <f t="shared" si="26"/>
        <v>8</v>
      </c>
      <c r="F296" s="15">
        <v>0.75</v>
      </c>
      <c r="G296" s="32">
        <v>1.6000000000000085</v>
      </c>
      <c r="H296" s="32">
        <v>1.5</v>
      </c>
      <c r="I296" s="15">
        <f t="shared" si="25"/>
        <v>1.6500000000000044</v>
      </c>
      <c r="J296" s="17">
        <f t="shared" si="27"/>
        <v>65.748375000000181</v>
      </c>
      <c r="K296" s="17">
        <f t="shared" si="22"/>
        <v>3.9847500000000005</v>
      </c>
      <c r="L296" s="17">
        <f t="shared" si="23"/>
        <v>1.7229675753248035</v>
      </c>
      <c r="M296" s="18">
        <f t="shared" si="24"/>
        <v>20.051262000000001</v>
      </c>
      <c r="N296" s="19">
        <f t="shared" si="21"/>
        <v>41.712363000000181</v>
      </c>
    </row>
    <row r="297" spans="2:14" ht="13.5" customHeight="1" x14ac:dyDescent="0.2">
      <c r="B297" s="41" t="s">
        <v>51</v>
      </c>
      <c r="C297" s="41" t="s">
        <v>52</v>
      </c>
      <c r="D297" s="15">
        <v>50.26</v>
      </c>
      <c r="E297" s="16">
        <f t="shared" si="26"/>
        <v>8</v>
      </c>
      <c r="F297" s="15">
        <v>0.75</v>
      </c>
      <c r="G297" s="32">
        <v>1.5</v>
      </c>
      <c r="H297" s="32">
        <v>1.5</v>
      </c>
      <c r="I297" s="15">
        <f t="shared" si="25"/>
        <v>1.6</v>
      </c>
      <c r="J297" s="17">
        <f t="shared" si="27"/>
        <v>60.312000000000005</v>
      </c>
      <c r="K297" s="17">
        <f t="shared" si="22"/>
        <v>3.7695000000000003</v>
      </c>
      <c r="L297" s="17">
        <f t="shared" si="23"/>
        <v>1.6298955455641748</v>
      </c>
      <c r="M297" s="18">
        <f t="shared" si="24"/>
        <v>18.968124</v>
      </c>
      <c r="N297" s="19">
        <f t="shared" si="21"/>
        <v>37.574376000000001</v>
      </c>
    </row>
    <row r="298" spans="2:14" ht="13.5" customHeight="1" x14ac:dyDescent="0.2">
      <c r="B298" s="41" t="s">
        <v>52</v>
      </c>
      <c r="C298" s="41" t="s">
        <v>53</v>
      </c>
      <c r="D298" s="15">
        <v>53.39</v>
      </c>
      <c r="E298" s="16">
        <f t="shared" si="26"/>
        <v>8</v>
      </c>
      <c r="F298" s="15">
        <v>0.75</v>
      </c>
      <c r="G298" s="32">
        <v>1.5</v>
      </c>
      <c r="H298" s="32">
        <v>1.5</v>
      </c>
      <c r="I298" s="15">
        <f t="shared" si="25"/>
        <v>1.6</v>
      </c>
      <c r="J298" s="17">
        <f t="shared" si="27"/>
        <v>64.068000000000012</v>
      </c>
      <c r="K298" s="17">
        <f t="shared" si="22"/>
        <v>4.0042500000000008</v>
      </c>
      <c r="L298" s="17">
        <f t="shared" si="23"/>
        <v>1.7313991877769856</v>
      </c>
      <c r="M298" s="18">
        <f t="shared" si="24"/>
        <v>20.149386</v>
      </c>
      <c r="N298" s="19">
        <f t="shared" si="21"/>
        <v>39.914364000000013</v>
      </c>
    </row>
    <row r="299" spans="2:14" ht="13.5" customHeight="1" x14ac:dyDescent="0.2">
      <c r="B299" s="41" t="s">
        <v>53</v>
      </c>
      <c r="C299" s="41" t="s">
        <v>54</v>
      </c>
      <c r="D299" s="15">
        <v>15.48</v>
      </c>
      <c r="E299" s="16">
        <f t="shared" si="26"/>
        <v>8</v>
      </c>
      <c r="F299" s="15">
        <v>0.75</v>
      </c>
      <c r="G299" s="32">
        <v>1.5</v>
      </c>
      <c r="H299" s="32">
        <v>1.25</v>
      </c>
      <c r="I299" s="15">
        <f t="shared" si="25"/>
        <v>1.4750000000000001</v>
      </c>
      <c r="J299" s="17">
        <f t="shared" si="27"/>
        <v>17.124749999999999</v>
      </c>
      <c r="K299" s="17">
        <f t="shared" si="22"/>
        <v>1.161</v>
      </c>
      <c r="L299" s="17">
        <f t="shared" si="23"/>
        <v>0.50200523369147287</v>
      </c>
      <c r="M299" s="18">
        <f t="shared" si="24"/>
        <v>5.8421519999999996</v>
      </c>
      <c r="N299" s="19">
        <f t="shared" si="21"/>
        <v>10.121597999999999</v>
      </c>
    </row>
    <row r="300" spans="2:14" ht="13.5" customHeight="1" x14ac:dyDescent="0.2">
      <c r="B300" s="41" t="s">
        <v>51</v>
      </c>
      <c r="C300" s="41" t="s">
        <v>55</v>
      </c>
      <c r="D300" s="15">
        <v>46.17</v>
      </c>
      <c r="E300" s="16">
        <f t="shared" si="26"/>
        <v>8</v>
      </c>
      <c r="F300" s="15">
        <v>0.75</v>
      </c>
      <c r="G300" s="32">
        <v>1.5</v>
      </c>
      <c r="H300" s="32">
        <v>1.5</v>
      </c>
      <c r="I300" s="15">
        <f t="shared" si="25"/>
        <v>1.6</v>
      </c>
      <c r="J300" s="17">
        <f t="shared" si="27"/>
        <v>55.403999999999996</v>
      </c>
      <c r="K300" s="17">
        <f t="shared" si="22"/>
        <v>3.4627499999999998</v>
      </c>
      <c r="L300" s="17">
        <f t="shared" si="23"/>
        <v>1.497259795835614</v>
      </c>
      <c r="M300" s="18">
        <f t="shared" si="24"/>
        <v>17.424557999999998</v>
      </c>
      <c r="N300" s="19">
        <f t="shared" si="21"/>
        <v>34.516691999999999</v>
      </c>
    </row>
    <row r="301" spans="2:14" ht="13.5" customHeight="1" x14ac:dyDescent="0.2">
      <c r="B301" s="41" t="s">
        <v>55</v>
      </c>
      <c r="C301" s="41" t="s">
        <v>56</v>
      </c>
      <c r="D301" s="15">
        <v>42.15</v>
      </c>
      <c r="E301" s="16">
        <f t="shared" si="26"/>
        <v>8</v>
      </c>
      <c r="F301" s="15">
        <v>0.75</v>
      </c>
      <c r="G301" s="32">
        <v>1.5</v>
      </c>
      <c r="H301" s="32">
        <v>1.5</v>
      </c>
      <c r="I301" s="15">
        <f t="shared" si="25"/>
        <v>1.6</v>
      </c>
      <c r="J301" s="17">
        <f t="shared" si="27"/>
        <v>50.58</v>
      </c>
      <c r="K301" s="17">
        <f t="shared" si="22"/>
        <v>3.1612499999999999</v>
      </c>
      <c r="L301" s="17">
        <f t="shared" si="23"/>
        <v>1.3668940956134097</v>
      </c>
      <c r="M301" s="18">
        <f t="shared" si="24"/>
        <v>15.907409999999999</v>
      </c>
      <c r="N301" s="19">
        <f t="shared" si="21"/>
        <v>31.511339999999997</v>
      </c>
    </row>
    <row r="302" spans="2:14" ht="13.5" customHeight="1" x14ac:dyDescent="0.2">
      <c r="B302" s="41" t="s">
        <v>55</v>
      </c>
      <c r="C302" s="41" t="s">
        <v>57</v>
      </c>
      <c r="D302" s="15">
        <v>50.2</v>
      </c>
      <c r="E302" s="16">
        <f t="shared" si="26"/>
        <v>8</v>
      </c>
      <c r="F302" s="15">
        <v>0.75</v>
      </c>
      <c r="G302" s="32">
        <v>1.5</v>
      </c>
      <c r="H302" s="32">
        <v>1.5</v>
      </c>
      <c r="I302" s="15">
        <f t="shared" si="25"/>
        <v>1.6</v>
      </c>
      <c r="J302" s="17">
        <f t="shared" si="27"/>
        <v>60.240000000000009</v>
      </c>
      <c r="K302" s="17">
        <f t="shared" si="22"/>
        <v>3.7650000000000006</v>
      </c>
      <c r="L302" s="17">
        <f t="shared" si="23"/>
        <v>1.6279497888444407</v>
      </c>
      <c r="M302" s="18">
        <f t="shared" si="24"/>
        <v>18.945480000000003</v>
      </c>
      <c r="N302" s="19">
        <f t="shared" si="21"/>
        <v>37.529520000000005</v>
      </c>
    </row>
    <row r="303" spans="2:14" ht="13.5" customHeight="1" x14ac:dyDescent="0.2">
      <c r="B303" s="41" t="s">
        <v>52</v>
      </c>
      <c r="C303" s="41" t="s">
        <v>57</v>
      </c>
      <c r="D303" s="15">
        <v>43.71</v>
      </c>
      <c r="E303" s="16">
        <f t="shared" si="26"/>
        <v>8</v>
      </c>
      <c r="F303" s="15">
        <v>0.75</v>
      </c>
      <c r="G303" s="32">
        <v>1.5</v>
      </c>
      <c r="H303" s="32">
        <v>1.5</v>
      </c>
      <c r="I303" s="15">
        <f t="shared" si="25"/>
        <v>1.6</v>
      </c>
      <c r="J303" s="17">
        <f t="shared" si="27"/>
        <v>52.451999999999998</v>
      </c>
      <c r="K303" s="17">
        <f t="shared" si="22"/>
        <v>3.2782499999999999</v>
      </c>
      <c r="L303" s="17">
        <f t="shared" si="23"/>
        <v>1.417483770326504</v>
      </c>
      <c r="M303" s="18">
        <f t="shared" si="24"/>
        <v>16.496153999999997</v>
      </c>
      <c r="N303" s="19">
        <f t="shared" si="21"/>
        <v>32.677596000000001</v>
      </c>
    </row>
    <row r="304" spans="2:14" ht="15" customHeight="1" x14ac:dyDescent="0.2">
      <c r="B304" s="41" t="s">
        <v>57</v>
      </c>
      <c r="C304" s="41" t="s">
        <v>58</v>
      </c>
      <c r="D304" s="15">
        <v>42.49</v>
      </c>
      <c r="E304" s="16">
        <f t="shared" si="26"/>
        <v>8</v>
      </c>
      <c r="F304" s="15">
        <v>0.75</v>
      </c>
      <c r="G304" s="32">
        <v>1.5</v>
      </c>
      <c r="H304" s="32">
        <v>1.5</v>
      </c>
      <c r="I304" s="15">
        <f t="shared" si="25"/>
        <v>1.6</v>
      </c>
      <c r="J304" s="17">
        <f t="shared" si="27"/>
        <v>50.988</v>
      </c>
      <c r="K304" s="17">
        <f t="shared" si="22"/>
        <v>3.18675</v>
      </c>
      <c r="L304" s="17">
        <f t="shared" si="23"/>
        <v>1.3779200503585713</v>
      </c>
      <c r="M304" s="18">
        <f t="shared" si="24"/>
        <v>16.035726</v>
      </c>
      <c r="N304" s="19">
        <f t="shared" si="21"/>
        <v>31.765523999999996</v>
      </c>
    </row>
    <row r="305" spans="2:14" ht="13.5" customHeight="1" x14ac:dyDescent="0.2">
      <c r="B305" s="41" t="s">
        <v>53</v>
      </c>
      <c r="C305" s="41" t="s">
        <v>59</v>
      </c>
      <c r="D305" s="15">
        <v>84.01</v>
      </c>
      <c r="E305" s="16">
        <f t="shared" si="26"/>
        <v>8</v>
      </c>
      <c r="F305" s="15">
        <v>0.75</v>
      </c>
      <c r="G305" s="32">
        <v>1.5</v>
      </c>
      <c r="H305" s="32">
        <v>1.5</v>
      </c>
      <c r="I305" s="15">
        <f t="shared" si="25"/>
        <v>1.6</v>
      </c>
      <c r="J305" s="17">
        <f t="shared" si="27"/>
        <v>100.81200000000001</v>
      </c>
      <c r="K305" s="17">
        <f t="shared" si="22"/>
        <v>6.3007500000000007</v>
      </c>
      <c r="L305" s="17">
        <f t="shared" si="23"/>
        <v>2.7243837004147702</v>
      </c>
      <c r="M305" s="18">
        <f t="shared" si="24"/>
        <v>31.705374000000003</v>
      </c>
      <c r="N305" s="19">
        <f t="shared" si="21"/>
        <v>62.805876000000012</v>
      </c>
    </row>
    <row r="306" spans="2:14" ht="13.5" customHeight="1" x14ac:dyDescent="0.2">
      <c r="B306" s="41" t="s">
        <v>59</v>
      </c>
      <c r="C306" s="41" t="s">
        <v>60</v>
      </c>
      <c r="D306" s="15">
        <v>52.01</v>
      </c>
      <c r="E306" s="16">
        <f t="shared" si="26"/>
        <v>8</v>
      </c>
      <c r="F306" s="15">
        <v>0.75</v>
      </c>
      <c r="G306" s="32">
        <v>1.5</v>
      </c>
      <c r="H306" s="32">
        <v>1.5</v>
      </c>
      <c r="I306" s="15">
        <f t="shared" si="25"/>
        <v>1.6</v>
      </c>
      <c r="J306" s="17">
        <f t="shared" si="27"/>
        <v>62.412000000000006</v>
      </c>
      <c r="K306" s="17">
        <f t="shared" si="22"/>
        <v>3.9007500000000004</v>
      </c>
      <c r="L306" s="17">
        <f t="shared" si="23"/>
        <v>1.6866467832230947</v>
      </c>
      <c r="M306" s="18">
        <f t="shared" si="24"/>
        <v>19.628574</v>
      </c>
      <c r="N306" s="19">
        <f t="shared" si="21"/>
        <v>38.882676000000004</v>
      </c>
    </row>
    <row r="307" spans="2:14" ht="13.5" customHeight="1" x14ac:dyDescent="0.2">
      <c r="B307" s="41" t="s">
        <v>60</v>
      </c>
      <c r="C307" s="41" t="s">
        <v>61</v>
      </c>
      <c r="D307" s="15">
        <v>52</v>
      </c>
      <c r="E307" s="16">
        <f t="shared" si="26"/>
        <v>8</v>
      </c>
      <c r="F307" s="15">
        <v>0.75</v>
      </c>
      <c r="G307" s="32">
        <v>1.5</v>
      </c>
      <c r="H307" s="32">
        <v>1.5</v>
      </c>
      <c r="I307" s="15">
        <f t="shared" si="25"/>
        <v>1.6</v>
      </c>
      <c r="J307" s="17">
        <f t="shared" si="27"/>
        <v>62.400000000000006</v>
      </c>
      <c r="K307" s="17">
        <f t="shared" si="22"/>
        <v>3.9000000000000004</v>
      </c>
      <c r="L307" s="17">
        <f t="shared" si="23"/>
        <v>1.6863224904364724</v>
      </c>
      <c r="M307" s="18">
        <f t="shared" si="24"/>
        <v>19.6248</v>
      </c>
      <c r="N307" s="19">
        <f t="shared" si="21"/>
        <v>38.875200000000007</v>
      </c>
    </row>
    <row r="308" spans="2:14" ht="13.5" customHeight="1" x14ac:dyDescent="0.2">
      <c r="B308" s="41" t="s">
        <v>61</v>
      </c>
      <c r="C308" s="41" t="s">
        <v>62</v>
      </c>
      <c r="D308" s="15">
        <v>57.82</v>
      </c>
      <c r="E308" s="16">
        <f t="shared" si="26"/>
        <v>8</v>
      </c>
      <c r="F308" s="15">
        <v>0.75</v>
      </c>
      <c r="G308" s="32">
        <v>1.5</v>
      </c>
      <c r="H308" s="32">
        <v>1.5</v>
      </c>
      <c r="I308" s="15">
        <f t="shared" si="25"/>
        <v>1.6</v>
      </c>
      <c r="J308" s="17">
        <f t="shared" si="27"/>
        <v>69.384</v>
      </c>
      <c r="K308" s="17">
        <f t="shared" si="22"/>
        <v>4.3365</v>
      </c>
      <c r="L308" s="17">
        <f t="shared" si="23"/>
        <v>1.8750608922507082</v>
      </c>
      <c r="M308" s="18">
        <f t="shared" si="24"/>
        <v>21.821268</v>
      </c>
      <c r="N308" s="19">
        <f t="shared" si="21"/>
        <v>43.226231999999996</v>
      </c>
    </row>
    <row r="309" spans="2:14" ht="15" customHeight="1" x14ac:dyDescent="0.2">
      <c r="B309" s="41" t="s">
        <v>42</v>
      </c>
      <c r="C309" s="41" t="s">
        <v>47</v>
      </c>
      <c r="D309" s="15">
        <v>56.57</v>
      </c>
      <c r="E309" s="16">
        <f t="shared" si="26"/>
        <v>8</v>
      </c>
      <c r="F309" s="15">
        <v>0.75</v>
      </c>
      <c r="G309" s="32">
        <v>1.5</v>
      </c>
      <c r="H309" s="32">
        <v>1.5</v>
      </c>
      <c r="I309" s="15">
        <f t="shared" si="25"/>
        <v>1.6</v>
      </c>
      <c r="J309" s="17">
        <f t="shared" si="27"/>
        <v>67.884</v>
      </c>
      <c r="K309" s="17">
        <f t="shared" si="22"/>
        <v>4.24275</v>
      </c>
      <c r="L309" s="17">
        <f t="shared" si="23"/>
        <v>1.8345242939229085</v>
      </c>
      <c r="M309" s="18">
        <f t="shared" si="24"/>
        <v>21.349518</v>
      </c>
      <c r="N309" s="19">
        <f t="shared" si="21"/>
        <v>42.291731999999996</v>
      </c>
    </row>
    <row r="310" spans="2:14" ht="13.5" customHeight="1" x14ac:dyDescent="0.2">
      <c r="B310" s="41" t="s">
        <v>47</v>
      </c>
      <c r="C310" s="41" t="s">
        <v>56</v>
      </c>
      <c r="D310" s="15">
        <v>58.35</v>
      </c>
      <c r="E310" s="16">
        <f t="shared" si="26"/>
        <v>8</v>
      </c>
      <c r="F310" s="15">
        <v>0.75</v>
      </c>
      <c r="G310" s="32">
        <v>1.5</v>
      </c>
      <c r="H310" s="32">
        <v>1.5</v>
      </c>
      <c r="I310" s="15">
        <f t="shared" si="25"/>
        <v>1.6</v>
      </c>
      <c r="J310" s="17">
        <f t="shared" si="27"/>
        <v>70.02000000000001</v>
      </c>
      <c r="K310" s="17">
        <f t="shared" si="22"/>
        <v>4.3762500000000006</v>
      </c>
      <c r="L310" s="17">
        <f t="shared" si="23"/>
        <v>1.8922484099416954</v>
      </c>
      <c r="M310" s="18">
        <f t="shared" si="24"/>
        <v>22.02129</v>
      </c>
      <c r="N310" s="19">
        <f t="shared" si="21"/>
        <v>43.622460000000011</v>
      </c>
    </row>
    <row r="311" spans="2:14" ht="13.5" customHeight="1" x14ac:dyDescent="0.2">
      <c r="B311" s="41" t="s">
        <v>56</v>
      </c>
      <c r="C311" s="41" t="s">
        <v>58</v>
      </c>
      <c r="D311" s="15">
        <v>50.2</v>
      </c>
      <c r="E311" s="16">
        <f t="shared" si="26"/>
        <v>8</v>
      </c>
      <c r="F311" s="15">
        <v>0.75</v>
      </c>
      <c r="G311" s="32">
        <v>1.5</v>
      </c>
      <c r="H311" s="32">
        <v>1.5</v>
      </c>
      <c r="I311" s="15">
        <f t="shared" si="25"/>
        <v>1.6</v>
      </c>
      <c r="J311" s="17">
        <f t="shared" si="27"/>
        <v>60.240000000000009</v>
      </c>
      <c r="K311" s="17">
        <f t="shared" si="22"/>
        <v>3.7650000000000006</v>
      </c>
      <c r="L311" s="17">
        <f t="shared" si="23"/>
        <v>1.6279497888444407</v>
      </c>
      <c r="M311" s="18">
        <f t="shared" si="24"/>
        <v>18.945480000000003</v>
      </c>
      <c r="N311" s="19">
        <f t="shared" si="21"/>
        <v>37.529520000000005</v>
      </c>
    </row>
    <row r="312" spans="2:14" ht="13.5" customHeight="1" x14ac:dyDescent="0.2">
      <c r="B312" s="41" t="s">
        <v>58</v>
      </c>
      <c r="C312" s="41" t="s">
        <v>59</v>
      </c>
      <c r="D312" s="15">
        <v>52.75</v>
      </c>
      <c r="E312" s="16">
        <f t="shared" si="26"/>
        <v>8</v>
      </c>
      <c r="F312" s="15">
        <v>0.75</v>
      </c>
      <c r="G312" s="32">
        <v>1.5</v>
      </c>
      <c r="H312" s="32">
        <v>1.5</v>
      </c>
      <c r="I312" s="15">
        <f t="shared" si="25"/>
        <v>1.6</v>
      </c>
      <c r="J312" s="17">
        <f t="shared" si="27"/>
        <v>63.300000000000004</v>
      </c>
      <c r="K312" s="17">
        <f t="shared" si="22"/>
        <v>3.9562500000000003</v>
      </c>
      <c r="L312" s="17">
        <f t="shared" si="23"/>
        <v>1.7106444494331523</v>
      </c>
      <c r="M312" s="18">
        <f t="shared" si="24"/>
        <v>19.90785</v>
      </c>
      <c r="N312" s="19">
        <f t="shared" si="21"/>
        <v>39.435900000000004</v>
      </c>
    </row>
    <row r="313" spans="2:14" ht="13.5" customHeight="1" x14ac:dyDescent="0.2">
      <c r="B313" s="41" t="s">
        <v>59</v>
      </c>
      <c r="C313" s="41" t="s">
        <v>63</v>
      </c>
      <c r="D313" s="15">
        <v>54.67</v>
      </c>
      <c r="E313" s="16">
        <f t="shared" si="26"/>
        <v>8</v>
      </c>
      <c r="F313" s="15">
        <v>0.75</v>
      </c>
      <c r="G313" s="32">
        <v>1.5</v>
      </c>
      <c r="H313" s="32">
        <v>1.5</v>
      </c>
      <c r="I313" s="15">
        <f t="shared" si="25"/>
        <v>1.6</v>
      </c>
      <c r="J313" s="17">
        <f t="shared" si="27"/>
        <v>65.603999999999999</v>
      </c>
      <c r="K313" s="17">
        <f t="shared" si="22"/>
        <v>4.10025</v>
      </c>
      <c r="L313" s="17">
        <f t="shared" si="23"/>
        <v>1.7729086644646528</v>
      </c>
      <c r="M313" s="18">
        <f t="shared" si="24"/>
        <v>20.632458</v>
      </c>
      <c r="N313" s="19">
        <f t="shared" si="21"/>
        <v>40.871291999999997</v>
      </c>
    </row>
    <row r="314" spans="2:14" ht="15" customHeight="1" x14ac:dyDescent="0.2">
      <c r="B314" s="41" t="s">
        <v>48</v>
      </c>
      <c r="C314" s="41" t="s">
        <v>64</v>
      </c>
      <c r="D314" s="15">
        <v>53.07</v>
      </c>
      <c r="E314" s="16">
        <f t="shared" si="26"/>
        <v>8</v>
      </c>
      <c r="F314" s="15">
        <v>0.75</v>
      </c>
      <c r="G314" s="32">
        <v>1.5</v>
      </c>
      <c r="H314" s="32">
        <v>1.5</v>
      </c>
      <c r="I314" s="15">
        <f t="shared" si="25"/>
        <v>1.6</v>
      </c>
      <c r="J314" s="17">
        <f t="shared" si="27"/>
        <v>63.684000000000005</v>
      </c>
      <c r="K314" s="17">
        <f t="shared" si="22"/>
        <v>3.9802500000000003</v>
      </c>
      <c r="L314" s="17">
        <f t="shared" si="23"/>
        <v>1.721021818605069</v>
      </c>
      <c r="M314" s="18">
        <f t="shared" si="24"/>
        <v>20.028618000000002</v>
      </c>
      <c r="N314" s="19">
        <f t="shared" si="21"/>
        <v>39.675132000000005</v>
      </c>
    </row>
    <row r="315" spans="2:14" ht="13.5" customHeight="1" x14ac:dyDescent="0.2">
      <c r="B315" s="41" t="s">
        <v>64</v>
      </c>
      <c r="C315" s="41" t="s">
        <v>65</v>
      </c>
      <c r="D315" s="15">
        <v>50.2</v>
      </c>
      <c r="E315" s="16">
        <f t="shared" si="26"/>
        <v>8</v>
      </c>
      <c r="F315" s="15">
        <v>0.75</v>
      </c>
      <c r="G315" s="32">
        <v>1.5</v>
      </c>
      <c r="H315" s="32">
        <v>1.5</v>
      </c>
      <c r="I315" s="15">
        <f t="shared" si="25"/>
        <v>1.6</v>
      </c>
      <c r="J315" s="17">
        <f t="shared" si="27"/>
        <v>60.240000000000009</v>
      </c>
      <c r="K315" s="17">
        <f t="shared" si="22"/>
        <v>3.7650000000000006</v>
      </c>
      <c r="L315" s="17">
        <f t="shared" si="23"/>
        <v>1.6279497888444407</v>
      </c>
      <c r="M315" s="18">
        <f t="shared" si="24"/>
        <v>18.945480000000003</v>
      </c>
      <c r="N315" s="19">
        <f t="shared" si="21"/>
        <v>37.529520000000005</v>
      </c>
    </row>
    <row r="316" spans="2:14" ht="13.5" customHeight="1" x14ac:dyDescent="0.2">
      <c r="B316" s="41" t="s">
        <v>65</v>
      </c>
      <c r="C316" s="41" t="s">
        <v>60</v>
      </c>
      <c r="D316" s="15">
        <v>53.1</v>
      </c>
      <c r="E316" s="16">
        <f t="shared" si="26"/>
        <v>8</v>
      </c>
      <c r="F316" s="15">
        <v>0.75</v>
      </c>
      <c r="G316" s="32">
        <v>1.5</v>
      </c>
      <c r="H316" s="32">
        <v>1.5</v>
      </c>
      <c r="I316" s="15">
        <f t="shared" si="25"/>
        <v>1.6</v>
      </c>
      <c r="J316" s="17">
        <f t="shared" si="27"/>
        <v>63.720000000000006</v>
      </c>
      <c r="K316" s="17">
        <f t="shared" si="22"/>
        <v>3.9825000000000004</v>
      </c>
      <c r="L316" s="17">
        <f t="shared" si="23"/>
        <v>1.7219946969649362</v>
      </c>
      <c r="M316" s="18">
        <f t="shared" si="24"/>
        <v>20.039940000000001</v>
      </c>
      <c r="N316" s="19">
        <f t="shared" si="21"/>
        <v>39.697560000000003</v>
      </c>
    </row>
    <row r="317" spans="2:14" ht="13.5" customHeight="1" x14ac:dyDescent="0.2">
      <c r="B317" s="41" t="s">
        <v>49</v>
      </c>
      <c r="C317" s="41" t="s">
        <v>66</v>
      </c>
      <c r="D317" s="15">
        <v>53.07</v>
      </c>
      <c r="E317" s="16">
        <f t="shared" si="26"/>
        <v>8</v>
      </c>
      <c r="F317" s="15">
        <v>0.75</v>
      </c>
      <c r="G317" s="32">
        <v>1.5</v>
      </c>
      <c r="H317" s="32">
        <v>1.5</v>
      </c>
      <c r="I317" s="15">
        <f t="shared" si="25"/>
        <v>1.6</v>
      </c>
      <c r="J317" s="17">
        <f t="shared" si="27"/>
        <v>63.684000000000005</v>
      </c>
      <c r="K317" s="17">
        <f t="shared" si="22"/>
        <v>3.9802500000000003</v>
      </c>
      <c r="L317" s="17">
        <f t="shared" si="23"/>
        <v>1.721021818605069</v>
      </c>
      <c r="M317" s="18">
        <f t="shared" si="24"/>
        <v>20.028618000000002</v>
      </c>
      <c r="N317" s="19">
        <f t="shared" si="21"/>
        <v>39.675132000000005</v>
      </c>
    </row>
    <row r="318" spans="2:14" ht="13.5" customHeight="1" x14ac:dyDescent="0.2">
      <c r="B318" s="41" t="s">
        <v>66</v>
      </c>
      <c r="C318" s="41" t="s">
        <v>67</v>
      </c>
      <c r="D318" s="15">
        <v>50.2</v>
      </c>
      <c r="E318" s="16">
        <f t="shared" si="26"/>
        <v>8</v>
      </c>
      <c r="F318" s="15">
        <v>0.75</v>
      </c>
      <c r="G318" s="32">
        <v>1.5</v>
      </c>
      <c r="H318" s="32">
        <v>1.5</v>
      </c>
      <c r="I318" s="15">
        <f t="shared" si="25"/>
        <v>1.6</v>
      </c>
      <c r="J318" s="17">
        <f t="shared" si="27"/>
        <v>60.240000000000009</v>
      </c>
      <c r="K318" s="17">
        <f t="shared" si="22"/>
        <v>3.7650000000000006</v>
      </c>
      <c r="L318" s="17">
        <f t="shared" si="23"/>
        <v>1.6279497888444407</v>
      </c>
      <c r="M318" s="18">
        <f t="shared" si="24"/>
        <v>18.945480000000003</v>
      </c>
      <c r="N318" s="19">
        <f t="shared" ref="N318:N346" si="28">J318-K318-M318</f>
        <v>37.529520000000005</v>
      </c>
    </row>
    <row r="319" spans="2:14" ht="15" customHeight="1" x14ac:dyDescent="0.2">
      <c r="B319" s="41" t="s">
        <v>67</v>
      </c>
      <c r="C319" s="41" t="s">
        <v>61</v>
      </c>
      <c r="D319" s="15">
        <v>53.06</v>
      </c>
      <c r="E319" s="16">
        <f t="shared" si="26"/>
        <v>8</v>
      </c>
      <c r="F319" s="15">
        <v>0.75</v>
      </c>
      <c r="G319" s="32">
        <v>1.5</v>
      </c>
      <c r="H319" s="32">
        <v>1.5</v>
      </c>
      <c r="I319" s="15">
        <f t="shared" si="25"/>
        <v>1.6</v>
      </c>
      <c r="J319" s="17">
        <f t="shared" si="27"/>
        <v>63.672000000000004</v>
      </c>
      <c r="K319" s="17">
        <f t="shared" si="22"/>
        <v>3.9795000000000003</v>
      </c>
      <c r="L319" s="17">
        <f t="shared" si="23"/>
        <v>1.7206975258184467</v>
      </c>
      <c r="M319" s="18">
        <f t="shared" si="24"/>
        <v>20.024844000000002</v>
      </c>
      <c r="N319" s="19">
        <f t="shared" si="28"/>
        <v>39.667656000000001</v>
      </c>
    </row>
    <row r="320" spans="2:14" ht="13.5" customHeight="1" x14ac:dyDescent="0.2">
      <c r="B320" s="41" t="s">
        <v>64</v>
      </c>
      <c r="C320" s="41" t="s">
        <v>66</v>
      </c>
      <c r="D320" s="15">
        <v>52</v>
      </c>
      <c r="E320" s="16">
        <f t="shared" si="26"/>
        <v>8</v>
      </c>
      <c r="F320" s="15">
        <v>0.75</v>
      </c>
      <c r="G320" s="32">
        <v>1.5</v>
      </c>
      <c r="H320" s="32">
        <v>1.5</v>
      </c>
      <c r="I320" s="15">
        <f t="shared" si="25"/>
        <v>1.6</v>
      </c>
      <c r="J320" s="17">
        <f t="shared" si="27"/>
        <v>62.400000000000006</v>
      </c>
      <c r="K320" s="17">
        <f t="shared" ref="K320:K346" si="29">D320*F320*0.1</f>
        <v>3.9000000000000004</v>
      </c>
      <c r="L320" s="17">
        <f t="shared" ref="L320:L346" si="30">D320*$L$9</f>
        <v>1.6863224904364724</v>
      </c>
      <c r="M320" s="18">
        <f t="shared" ref="M320:M346" si="31">D320*F320*$M$9</f>
        <v>19.6248</v>
      </c>
      <c r="N320" s="19">
        <f t="shared" si="28"/>
        <v>38.875200000000007</v>
      </c>
    </row>
    <row r="321" spans="2:14" ht="13.5" customHeight="1" x14ac:dyDescent="0.2">
      <c r="B321" s="41" t="s">
        <v>65</v>
      </c>
      <c r="C321" s="41" t="s">
        <v>67</v>
      </c>
      <c r="D321" s="15">
        <v>52</v>
      </c>
      <c r="E321" s="16">
        <f t="shared" si="26"/>
        <v>8</v>
      </c>
      <c r="F321" s="15">
        <v>0.75</v>
      </c>
      <c r="G321" s="32">
        <v>1.5</v>
      </c>
      <c r="H321" s="32">
        <v>1.5</v>
      </c>
      <c r="I321" s="15">
        <f t="shared" si="25"/>
        <v>1.6</v>
      </c>
      <c r="J321" s="17">
        <f t="shared" si="27"/>
        <v>62.400000000000006</v>
      </c>
      <c r="K321" s="17">
        <f t="shared" si="29"/>
        <v>3.9000000000000004</v>
      </c>
      <c r="L321" s="17">
        <f t="shared" si="30"/>
        <v>1.6863224904364724</v>
      </c>
      <c r="M321" s="18">
        <f t="shared" si="31"/>
        <v>19.6248</v>
      </c>
      <c r="N321" s="19">
        <f t="shared" si="28"/>
        <v>38.875200000000007</v>
      </c>
    </row>
    <row r="322" spans="2:14" ht="13.5" customHeight="1" x14ac:dyDescent="0.2">
      <c r="B322" s="41" t="s">
        <v>68</v>
      </c>
      <c r="C322" s="41" t="s">
        <v>69</v>
      </c>
      <c r="D322" s="15">
        <v>69.459999999999994</v>
      </c>
      <c r="E322" s="16">
        <f t="shared" si="26"/>
        <v>8</v>
      </c>
      <c r="F322" s="15">
        <v>0.75</v>
      </c>
      <c r="G322" s="32">
        <v>1.5</v>
      </c>
      <c r="H322" s="32">
        <v>1.5</v>
      </c>
      <c r="I322" s="15">
        <f t="shared" si="25"/>
        <v>1.6</v>
      </c>
      <c r="J322" s="17">
        <f t="shared" si="27"/>
        <v>83.352000000000004</v>
      </c>
      <c r="K322" s="17">
        <f t="shared" si="29"/>
        <v>5.2095000000000002</v>
      </c>
      <c r="L322" s="17">
        <f t="shared" si="30"/>
        <v>2.2525376958791798</v>
      </c>
      <c r="M322" s="18">
        <f t="shared" si="31"/>
        <v>26.214203999999999</v>
      </c>
      <c r="N322" s="19">
        <f t="shared" si="28"/>
        <v>51.928296000000003</v>
      </c>
    </row>
    <row r="323" spans="2:14" ht="13.5" customHeight="1" x14ac:dyDescent="0.2">
      <c r="B323" s="41" t="s">
        <v>69</v>
      </c>
      <c r="C323" s="41" t="s">
        <v>63</v>
      </c>
      <c r="D323" s="15">
        <v>69.459999999999994</v>
      </c>
      <c r="E323" s="16">
        <f t="shared" si="26"/>
        <v>8</v>
      </c>
      <c r="F323" s="15">
        <v>0.75</v>
      </c>
      <c r="G323" s="32">
        <v>1.5</v>
      </c>
      <c r="H323" s="32">
        <v>1.5</v>
      </c>
      <c r="I323" s="15">
        <f t="shared" si="25"/>
        <v>1.6</v>
      </c>
      <c r="J323" s="17">
        <f t="shared" si="27"/>
        <v>83.352000000000004</v>
      </c>
      <c r="K323" s="17">
        <f t="shared" si="29"/>
        <v>5.2095000000000002</v>
      </c>
      <c r="L323" s="17">
        <f t="shared" si="30"/>
        <v>2.2525376958791798</v>
      </c>
      <c r="M323" s="18">
        <f t="shared" si="31"/>
        <v>26.214203999999999</v>
      </c>
      <c r="N323" s="19">
        <f t="shared" si="28"/>
        <v>51.928296000000003</v>
      </c>
    </row>
    <row r="324" spans="2:14" ht="13.5" customHeight="1" x14ac:dyDescent="0.2">
      <c r="B324" s="41" t="s">
        <v>63</v>
      </c>
      <c r="C324" s="41" t="s">
        <v>70</v>
      </c>
      <c r="D324" s="15">
        <v>80.75</v>
      </c>
      <c r="E324" s="16">
        <f t="shared" si="26"/>
        <v>8</v>
      </c>
      <c r="F324" s="15">
        <v>0.75</v>
      </c>
      <c r="G324" s="32">
        <v>1.5</v>
      </c>
      <c r="H324" s="32">
        <v>1.5</v>
      </c>
      <c r="I324" s="15">
        <f t="shared" si="25"/>
        <v>1.6</v>
      </c>
      <c r="J324" s="17">
        <f t="shared" si="27"/>
        <v>96.9</v>
      </c>
      <c r="K324" s="17">
        <f t="shared" si="29"/>
        <v>6.0562500000000004</v>
      </c>
      <c r="L324" s="17">
        <f t="shared" si="30"/>
        <v>2.6186642519758681</v>
      </c>
      <c r="M324" s="18">
        <f t="shared" si="31"/>
        <v>30.47505</v>
      </c>
      <c r="N324" s="19">
        <f t="shared" si="28"/>
        <v>60.368700000000004</v>
      </c>
    </row>
    <row r="325" spans="2:14" ht="13.5" customHeight="1" x14ac:dyDescent="0.2">
      <c r="B325" s="41" t="s">
        <v>70</v>
      </c>
      <c r="C325" s="41" t="s">
        <v>71</v>
      </c>
      <c r="D325" s="15">
        <v>80.75</v>
      </c>
      <c r="E325" s="16">
        <f t="shared" si="26"/>
        <v>8</v>
      </c>
      <c r="F325" s="15">
        <v>0.75</v>
      </c>
      <c r="G325" s="32">
        <v>1.5</v>
      </c>
      <c r="H325" s="32">
        <v>1.5</v>
      </c>
      <c r="I325" s="15">
        <f t="shared" si="25"/>
        <v>1.6</v>
      </c>
      <c r="J325" s="17">
        <f t="shared" si="27"/>
        <v>96.9</v>
      </c>
      <c r="K325" s="17">
        <f t="shared" si="29"/>
        <v>6.0562500000000004</v>
      </c>
      <c r="L325" s="17">
        <f t="shared" si="30"/>
        <v>2.6186642519758681</v>
      </c>
      <c r="M325" s="18">
        <f t="shared" si="31"/>
        <v>30.47505</v>
      </c>
      <c r="N325" s="19">
        <f t="shared" si="28"/>
        <v>60.368700000000004</v>
      </c>
    </row>
    <row r="326" spans="2:14" ht="13.5" customHeight="1" x14ac:dyDescent="0.2">
      <c r="B326" s="41" t="s">
        <v>74</v>
      </c>
      <c r="C326" s="41" t="s">
        <v>75</v>
      </c>
      <c r="D326" s="15">
        <v>57.09</v>
      </c>
      <c r="E326" s="16">
        <f t="shared" si="26"/>
        <v>8</v>
      </c>
      <c r="F326" s="15">
        <v>0.75</v>
      </c>
      <c r="G326" s="32">
        <v>1.5</v>
      </c>
      <c r="H326" s="32">
        <v>1.5</v>
      </c>
      <c r="I326" s="15">
        <f t="shared" si="25"/>
        <v>1.6</v>
      </c>
      <c r="J326" s="17">
        <f t="shared" si="27"/>
        <v>68.50800000000001</v>
      </c>
      <c r="K326" s="17">
        <f t="shared" si="29"/>
        <v>4.2817500000000006</v>
      </c>
      <c r="L326" s="17">
        <f t="shared" si="30"/>
        <v>1.8513875188272733</v>
      </c>
      <c r="M326" s="18">
        <f t="shared" si="31"/>
        <v>21.545766</v>
      </c>
      <c r="N326" s="19">
        <f t="shared" si="28"/>
        <v>42.680484000000007</v>
      </c>
    </row>
    <row r="327" spans="2:14" ht="15" customHeight="1" x14ac:dyDescent="0.2">
      <c r="B327" s="41" t="s">
        <v>75</v>
      </c>
      <c r="C327" s="41" t="s">
        <v>76</v>
      </c>
      <c r="D327" s="15">
        <v>103.65</v>
      </c>
      <c r="E327" s="16">
        <f t="shared" si="26"/>
        <v>8</v>
      </c>
      <c r="F327" s="15">
        <v>0.75</v>
      </c>
      <c r="G327" s="32">
        <v>1.5</v>
      </c>
      <c r="H327" s="32">
        <v>1.5</v>
      </c>
      <c r="I327" s="15">
        <f t="shared" si="25"/>
        <v>1.6</v>
      </c>
      <c r="J327" s="17">
        <f t="shared" si="27"/>
        <v>124.38000000000002</v>
      </c>
      <c r="K327" s="17">
        <f t="shared" si="29"/>
        <v>7.7737500000000015</v>
      </c>
      <c r="L327" s="17">
        <f t="shared" si="30"/>
        <v>3.3612947333411607</v>
      </c>
      <c r="M327" s="18">
        <f t="shared" si="31"/>
        <v>39.117510000000003</v>
      </c>
      <c r="N327" s="19">
        <f t="shared" si="28"/>
        <v>77.488740000000007</v>
      </c>
    </row>
    <row r="328" spans="2:14" ht="13.5" customHeight="1" x14ac:dyDescent="0.2">
      <c r="B328" s="41" t="s">
        <v>76</v>
      </c>
      <c r="C328" s="41" t="s">
        <v>77</v>
      </c>
      <c r="D328" s="15">
        <v>67.2</v>
      </c>
      <c r="E328" s="16">
        <f t="shared" si="26"/>
        <v>8</v>
      </c>
      <c r="F328" s="15">
        <v>0.75</v>
      </c>
      <c r="G328" s="32">
        <v>1.5</v>
      </c>
      <c r="H328" s="32">
        <v>1.5</v>
      </c>
      <c r="I328" s="15">
        <f t="shared" si="25"/>
        <v>1.6</v>
      </c>
      <c r="J328" s="17">
        <f t="shared" si="27"/>
        <v>80.640000000000015</v>
      </c>
      <c r="K328" s="17">
        <f t="shared" si="29"/>
        <v>5.0400000000000009</v>
      </c>
      <c r="L328" s="17">
        <f t="shared" si="30"/>
        <v>2.1792475261025182</v>
      </c>
      <c r="M328" s="18">
        <f t="shared" si="31"/>
        <v>25.361280000000001</v>
      </c>
      <c r="N328" s="19">
        <f t="shared" si="28"/>
        <v>50.238720000000008</v>
      </c>
    </row>
    <row r="329" spans="2:14" ht="13.5" customHeight="1" x14ac:dyDescent="0.2">
      <c r="B329" s="41" t="s">
        <v>77</v>
      </c>
      <c r="C329" s="41" t="s">
        <v>78</v>
      </c>
      <c r="D329" s="15">
        <v>67.2</v>
      </c>
      <c r="E329" s="16">
        <f t="shared" si="26"/>
        <v>8</v>
      </c>
      <c r="F329" s="15">
        <v>0.75</v>
      </c>
      <c r="G329" s="32">
        <v>1.5</v>
      </c>
      <c r="H329" s="32">
        <v>1.5</v>
      </c>
      <c r="I329" s="15">
        <f t="shared" si="25"/>
        <v>1.6</v>
      </c>
      <c r="J329" s="17">
        <f t="shared" si="27"/>
        <v>80.640000000000015</v>
      </c>
      <c r="K329" s="17">
        <f t="shared" si="29"/>
        <v>5.0400000000000009</v>
      </c>
      <c r="L329" s="17">
        <f t="shared" si="30"/>
        <v>2.1792475261025182</v>
      </c>
      <c r="M329" s="18">
        <f t="shared" si="31"/>
        <v>25.361280000000001</v>
      </c>
      <c r="N329" s="19">
        <f t="shared" si="28"/>
        <v>50.238720000000008</v>
      </c>
    </row>
    <row r="330" spans="2:14" ht="13.5" customHeight="1" x14ac:dyDescent="0.2">
      <c r="B330" s="41" t="s">
        <v>79</v>
      </c>
      <c r="C330" s="41" t="s">
        <v>80</v>
      </c>
      <c r="D330" s="15">
        <v>52</v>
      </c>
      <c r="E330" s="16">
        <f t="shared" si="26"/>
        <v>8</v>
      </c>
      <c r="F330" s="15">
        <v>0.75</v>
      </c>
      <c r="G330" s="32">
        <v>1.5</v>
      </c>
      <c r="H330" s="32">
        <v>1.5</v>
      </c>
      <c r="I330" s="15">
        <f t="shared" ref="I330:I344" si="32">AVERAGE(G330:H330)+0.1</f>
        <v>1.6</v>
      </c>
      <c r="J330" s="17">
        <f t="shared" si="27"/>
        <v>62.400000000000006</v>
      </c>
      <c r="K330" s="17">
        <f t="shared" si="29"/>
        <v>3.9000000000000004</v>
      </c>
      <c r="L330" s="17">
        <f t="shared" si="30"/>
        <v>1.6863224904364724</v>
      </c>
      <c r="M330" s="18">
        <f t="shared" si="31"/>
        <v>19.6248</v>
      </c>
      <c r="N330" s="19">
        <f t="shared" si="28"/>
        <v>38.875200000000007</v>
      </c>
    </row>
    <row r="331" spans="2:14" ht="13.5" customHeight="1" x14ac:dyDescent="0.2">
      <c r="B331" s="41" t="s">
        <v>80</v>
      </c>
      <c r="C331" s="41" t="s">
        <v>81</v>
      </c>
      <c r="D331" s="15">
        <v>51.93</v>
      </c>
      <c r="E331" s="16">
        <f t="shared" ref="E331:E346" si="33">$B$9</f>
        <v>8</v>
      </c>
      <c r="F331" s="15">
        <v>0.75</v>
      </c>
      <c r="G331" s="32">
        <v>1.5</v>
      </c>
      <c r="H331" s="32">
        <v>1.4999999999999858</v>
      </c>
      <c r="I331" s="15">
        <f t="shared" si="32"/>
        <v>1.599999999999993</v>
      </c>
      <c r="J331" s="17">
        <f t="shared" ref="J331:J346" si="34">D331*F331*I331</f>
        <v>62.315999999999725</v>
      </c>
      <c r="K331" s="17">
        <f t="shared" si="29"/>
        <v>3.8947500000000002</v>
      </c>
      <c r="L331" s="17">
        <f t="shared" si="30"/>
        <v>1.6840524409301154</v>
      </c>
      <c r="M331" s="18">
        <f t="shared" si="31"/>
        <v>19.598381999999997</v>
      </c>
      <c r="N331" s="19">
        <f t="shared" si="28"/>
        <v>38.82286799999973</v>
      </c>
    </row>
    <row r="332" spans="2:14" ht="15" customHeight="1" x14ac:dyDescent="0.2">
      <c r="B332" s="41" t="s">
        <v>81</v>
      </c>
      <c r="C332" s="41" t="s">
        <v>82</v>
      </c>
      <c r="D332" s="15">
        <v>52.08</v>
      </c>
      <c r="E332" s="16">
        <f t="shared" si="33"/>
        <v>8</v>
      </c>
      <c r="F332" s="15">
        <v>0.75</v>
      </c>
      <c r="G332" s="32">
        <v>1.4999999999999858</v>
      </c>
      <c r="H332" s="32">
        <v>1.5</v>
      </c>
      <c r="I332" s="15">
        <f t="shared" si="32"/>
        <v>1.599999999999993</v>
      </c>
      <c r="J332" s="17">
        <f t="shared" si="34"/>
        <v>62.495999999999732</v>
      </c>
      <c r="K332" s="17">
        <f t="shared" si="29"/>
        <v>3.9060000000000006</v>
      </c>
      <c r="L332" s="17">
        <f t="shared" si="30"/>
        <v>1.6889168327294515</v>
      </c>
      <c r="M332" s="18">
        <f t="shared" si="31"/>
        <v>19.654992</v>
      </c>
      <c r="N332" s="19">
        <f t="shared" si="28"/>
        <v>38.935007999999733</v>
      </c>
    </row>
    <row r="333" spans="2:14" ht="13.5" customHeight="1" x14ac:dyDescent="0.2">
      <c r="B333" s="41" t="s">
        <v>82</v>
      </c>
      <c r="C333" s="41" t="s">
        <v>83</v>
      </c>
      <c r="D333" s="15">
        <v>80.13</v>
      </c>
      <c r="E333" s="16">
        <f t="shared" si="33"/>
        <v>8</v>
      </c>
      <c r="F333" s="15">
        <v>0.75</v>
      </c>
      <c r="G333" s="32">
        <v>1.5</v>
      </c>
      <c r="H333" s="32">
        <v>1.5</v>
      </c>
      <c r="I333" s="15">
        <f t="shared" si="32"/>
        <v>1.6</v>
      </c>
      <c r="J333" s="17">
        <f t="shared" si="34"/>
        <v>96.156000000000006</v>
      </c>
      <c r="K333" s="17">
        <f t="shared" si="29"/>
        <v>6.0097500000000004</v>
      </c>
      <c r="L333" s="17">
        <f t="shared" si="30"/>
        <v>2.5985580992052792</v>
      </c>
      <c r="M333" s="18">
        <f t="shared" si="31"/>
        <v>30.241061999999996</v>
      </c>
      <c r="N333" s="19">
        <f t="shared" si="28"/>
        <v>59.90518800000001</v>
      </c>
    </row>
    <row r="334" spans="2:14" ht="13.5" customHeight="1" x14ac:dyDescent="0.2">
      <c r="B334" s="41" t="s">
        <v>75</v>
      </c>
      <c r="C334" s="41" t="s">
        <v>79</v>
      </c>
      <c r="D334" s="15">
        <v>52</v>
      </c>
      <c r="E334" s="16">
        <f t="shared" si="33"/>
        <v>8</v>
      </c>
      <c r="F334" s="15">
        <v>0.75</v>
      </c>
      <c r="G334" s="32">
        <v>1.5</v>
      </c>
      <c r="H334" s="32">
        <v>1.5</v>
      </c>
      <c r="I334" s="15">
        <f t="shared" si="32"/>
        <v>1.6</v>
      </c>
      <c r="J334" s="17">
        <f t="shared" si="34"/>
        <v>62.400000000000006</v>
      </c>
      <c r="K334" s="17">
        <f t="shared" si="29"/>
        <v>3.9000000000000004</v>
      </c>
      <c r="L334" s="17">
        <f t="shared" si="30"/>
        <v>1.6863224904364724</v>
      </c>
      <c r="M334" s="18">
        <f t="shared" si="31"/>
        <v>19.6248</v>
      </c>
      <c r="N334" s="19">
        <f t="shared" si="28"/>
        <v>38.875200000000007</v>
      </c>
    </row>
    <row r="335" spans="2:14" ht="13.5" customHeight="1" x14ac:dyDescent="0.2">
      <c r="B335" s="41" t="s">
        <v>79</v>
      </c>
      <c r="C335" s="41" t="s">
        <v>84</v>
      </c>
      <c r="D335" s="15">
        <v>47.1</v>
      </c>
      <c r="E335" s="16">
        <f t="shared" si="33"/>
        <v>8</v>
      </c>
      <c r="F335" s="15">
        <v>0.75</v>
      </c>
      <c r="G335" s="32">
        <v>1.5</v>
      </c>
      <c r="H335" s="32">
        <v>1.5</v>
      </c>
      <c r="I335" s="15">
        <f t="shared" si="32"/>
        <v>1.6</v>
      </c>
      <c r="J335" s="17">
        <f t="shared" si="34"/>
        <v>56.52000000000001</v>
      </c>
      <c r="K335" s="17">
        <f t="shared" si="29"/>
        <v>3.5325000000000006</v>
      </c>
      <c r="L335" s="17">
        <f t="shared" si="30"/>
        <v>1.5274190249914972</v>
      </c>
      <c r="M335" s="18">
        <f t="shared" si="31"/>
        <v>17.775539999999999</v>
      </c>
      <c r="N335" s="19">
        <f t="shared" si="28"/>
        <v>35.211960000000012</v>
      </c>
    </row>
    <row r="336" spans="2:14" ht="13.5" customHeight="1" x14ac:dyDescent="0.2">
      <c r="B336" s="41" t="s">
        <v>84</v>
      </c>
      <c r="C336" s="41" t="s">
        <v>85</v>
      </c>
      <c r="D336" s="15">
        <v>57.39</v>
      </c>
      <c r="E336" s="16">
        <f t="shared" si="33"/>
        <v>8</v>
      </c>
      <c r="F336" s="15">
        <v>0.75</v>
      </c>
      <c r="G336" s="32">
        <v>1.5</v>
      </c>
      <c r="H336" s="32">
        <v>1.5</v>
      </c>
      <c r="I336" s="15">
        <f t="shared" si="32"/>
        <v>1.6</v>
      </c>
      <c r="J336" s="17">
        <f t="shared" si="34"/>
        <v>68.868000000000009</v>
      </c>
      <c r="K336" s="17">
        <f t="shared" si="29"/>
        <v>4.3042500000000006</v>
      </c>
      <c r="L336" s="17">
        <f t="shared" si="30"/>
        <v>1.8611163024259452</v>
      </c>
      <c r="M336" s="18">
        <f t="shared" si="31"/>
        <v>21.658986000000002</v>
      </c>
      <c r="N336" s="19">
        <f t="shared" si="28"/>
        <v>42.904764000000014</v>
      </c>
    </row>
    <row r="337" spans="2:14" ht="15" customHeight="1" x14ac:dyDescent="0.2">
      <c r="B337" s="41" t="s">
        <v>80</v>
      </c>
      <c r="C337" s="41" t="s">
        <v>86</v>
      </c>
      <c r="D337" s="15">
        <v>44</v>
      </c>
      <c r="E337" s="16">
        <f t="shared" si="33"/>
        <v>8</v>
      </c>
      <c r="F337" s="15">
        <v>0.75</v>
      </c>
      <c r="G337" s="32">
        <v>1.5</v>
      </c>
      <c r="H337" s="32">
        <v>1.5</v>
      </c>
      <c r="I337" s="15">
        <f t="shared" si="32"/>
        <v>1.6</v>
      </c>
      <c r="J337" s="17">
        <f t="shared" si="34"/>
        <v>52.800000000000004</v>
      </c>
      <c r="K337" s="17">
        <f t="shared" si="29"/>
        <v>3.3000000000000003</v>
      </c>
      <c r="L337" s="17">
        <f t="shared" si="30"/>
        <v>1.4268882611385534</v>
      </c>
      <c r="M337" s="18">
        <f t="shared" si="31"/>
        <v>16.605599999999999</v>
      </c>
      <c r="N337" s="19">
        <f t="shared" si="28"/>
        <v>32.894400000000005</v>
      </c>
    </row>
    <row r="338" spans="2:14" ht="13.5" customHeight="1" x14ac:dyDescent="0.2">
      <c r="B338" s="41" t="s">
        <v>86</v>
      </c>
      <c r="C338" s="41" t="s">
        <v>85</v>
      </c>
      <c r="D338" s="15">
        <v>28.05</v>
      </c>
      <c r="E338" s="16">
        <f t="shared" si="33"/>
        <v>8</v>
      </c>
      <c r="F338" s="15">
        <v>0.75</v>
      </c>
      <c r="G338" s="32">
        <v>1.5</v>
      </c>
      <c r="H338" s="32">
        <v>1.5</v>
      </c>
      <c r="I338" s="15">
        <f t="shared" si="32"/>
        <v>1.6</v>
      </c>
      <c r="J338" s="17">
        <f t="shared" si="34"/>
        <v>33.660000000000004</v>
      </c>
      <c r="K338" s="17">
        <f t="shared" si="29"/>
        <v>2.1037500000000002</v>
      </c>
      <c r="L338" s="17">
        <f t="shared" si="30"/>
        <v>0.90964126647582788</v>
      </c>
      <c r="M338" s="18">
        <f t="shared" si="31"/>
        <v>10.586069999999999</v>
      </c>
      <c r="N338" s="19">
        <f t="shared" si="28"/>
        <v>20.970180000000003</v>
      </c>
    </row>
    <row r="339" spans="2:14" ht="13.5" customHeight="1" x14ac:dyDescent="0.2">
      <c r="B339" s="41" t="s">
        <v>85</v>
      </c>
      <c r="C339" s="41" t="s">
        <v>87</v>
      </c>
      <c r="D339" s="15">
        <v>55.3</v>
      </c>
      <c r="E339" s="16">
        <f t="shared" si="33"/>
        <v>8</v>
      </c>
      <c r="F339" s="15">
        <v>0.75</v>
      </c>
      <c r="G339" s="32">
        <v>1.5</v>
      </c>
      <c r="H339" s="32">
        <v>1.5</v>
      </c>
      <c r="I339" s="15">
        <f t="shared" si="32"/>
        <v>1.6</v>
      </c>
      <c r="J339" s="17">
        <f t="shared" si="34"/>
        <v>66.36</v>
      </c>
      <c r="K339" s="17">
        <f t="shared" si="29"/>
        <v>4.1475</v>
      </c>
      <c r="L339" s="17">
        <f t="shared" si="30"/>
        <v>1.7933391100218636</v>
      </c>
      <c r="M339" s="18">
        <f t="shared" si="31"/>
        <v>20.870219999999996</v>
      </c>
      <c r="N339" s="19">
        <f t="shared" si="28"/>
        <v>41.342280000000002</v>
      </c>
    </row>
    <row r="340" spans="2:14" ht="13.5" customHeight="1" x14ac:dyDescent="0.2">
      <c r="B340" s="41" t="s">
        <v>76</v>
      </c>
      <c r="C340" s="41" t="s">
        <v>81</v>
      </c>
      <c r="D340" s="15">
        <v>52.17</v>
      </c>
      <c r="E340" s="16">
        <f t="shared" si="33"/>
        <v>8</v>
      </c>
      <c r="F340" s="15">
        <v>0.75</v>
      </c>
      <c r="G340" s="32">
        <v>1.5</v>
      </c>
      <c r="H340" s="32">
        <v>1.4999999999999858</v>
      </c>
      <c r="I340" s="15">
        <f t="shared" si="32"/>
        <v>1.599999999999993</v>
      </c>
      <c r="J340" s="17">
        <f t="shared" si="34"/>
        <v>62.603999999999722</v>
      </c>
      <c r="K340" s="17">
        <f t="shared" si="29"/>
        <v>3.91275</v>
      </c>
      <c r="L340" s="17">
        <f t="shared" si="30"/>
        <v>1.6918354678090533</v>
      </c>
      <c r="M340" s="18">
        <f t="shared" si="31"/>
        <v>19.688958</v>
      </c>
      <c r="N340" s="19">
        <f t="shared" si="28"/>
        <v>39.00229199999972</v>
      </c>
    </row>
    <row r="341" spans="2:14" ht="13.5" customHeight="1" x14ac:dyDescent="0.2">
      <c r="B341" s="41" t="s">
        <v>81</v>
      </c>
      <c r="C341" s="41" t="s">
        <v>88</v>
      </c>
      <c r="D341" s="15">
        <v>43.83</v>
      </c>
      <c r="E341" s="16">
        <f t="shared" si="33"/>
        <v>8</v>
      </c>
      <c r="F341" s="15">
        <v>0.75</v>
      </c>
      <c r="G341" s="32">
        <v>1.4999999999999858</v>
      </c>
      <c r="H341" s="32">
        <v>1.5</v>
      </c>
      <c r="I341" s="15">
        <f t="shared" si="32"/>
        <v>1.599999999999993</v>
      </c>
      <c r="J341" s="17">
        <f t="shared" si="34"/>
        <v>52.595999999999776</v>
      </c>
      <c r="K341" s="17">
        <f t="shared" si="29"/>
        <v>3.2872500000000002</v>
      </c>
      <c r="L341" s="17">
        <f t="shared" si="30"/>
        <v>1.4213752837659726</v>
      </c>
      <c r="M341" s="18">
        <f t="shared" si="31"/>
        <v>16.541442</v>
      </c>
      <c r="N341" s="19">
        <f t="shared" si="28"/>
        <v>32.767307999999773</v>
      </c>
    </row>
    <row r="342" spans="2:14" ht="15" customHeight="1" x14ac:dyDescent="0.2">
      <c r="B342" s="41" t="s">
        <v>88</v>
      </c>
      <c r="C342" s="41" t="s">
        <v>89</v>
      </c>
      <c r="D342" s="15">
        <v>33.08</v>
      </c>
      <c r="E342" s="16">
        <f t="shared" si="33"/>
        <v>8</v>
      </c>
      <c r="F342" s="15">
        <v>0.75</v>
      </c>
      <c r="G342" s="32">
        <v>1.5</v>
      </c>
      <c r="H342" s="32">
        <v>1.25</v>
      </c>
      <c r="I342" s="15">
        <f t="shared" si="32"/>
        <v>1.4750000000000001</v>
      </c>
      <c r="J342" s="17">
        <f t="shared" si="34"/>
        <v>36.594749999999998</v>
      </c>
      <c r="K342" s="17">
        <f t="shared" si="29"/>
        <v>2.4809999999999999</v>
      </c>
      <c r="L342" s="17">
        <f t="shared" si="30"/>
        <v>1.0727605381468943</v>
      </c>
      <c r="M342" s="18">
        <f t="shared" si="31"/>
        <v>12.484392</v>
      </c>
      <c r="N342" s="19">
        <f t="shared" si="28"/>
        <v>21.629357999999996</v>
      </c>
    </row>
    <row r="343" spans="2:14" ht="13.5" customHeight="1" x14ac:dyDescent="0.2">
      <c r="B343" s="41" t="s">
        <v>86</v>
      </c>
      <c r="C343" s="41" t="s">
        <v>88</v>
      </c>
      <c r="D343" s="15">
        <v>52</v>
      </c>
      <c r="E343" s="16">
        <f t="shared" si="33"/>
        <v>8</v>
      </c>
      <c r="F343" s="15">
        <v>0.75</v>
      </c>
      <c r="G343" s="32">
        <v>1.5</v>
      </c>
      <c r="H343" s="32">
        <v>1.5</v>
      </c>
      <c r="I343" s="15">
        <f t="shared" si="32"/>
        <v>1.6</v>
      </c>
      <c r="J343" s="17">
        <f t="shared" si="34"/>
        <v>62.400000000000006</v>
      </c>
      <c r="K343" s="17">
        <f t="shared" si="29"/>
        <v>3.9000000000000004</v>
      </c>
      <c r="L343" s="17">
        <f t="shared" si="30"/>
        <v>1.6863224904364724</v>
      </c>
      <c r="M343" s="18">
        <f t="shared" si="31"/>
        <v>19.6248</v>
      </c>
      <c r="N343" s="19">
        <f t="shared" si="28"/>
        <v>38.875200000000007</v>
      </c>
    </row>
    <row r="344" spans="2:14" ht="13.5" customHeight="1" x14ac:dyDescent="0.2">
      <c r="B344" s="41" t="s">
        <v>82</v>
      </c>
      <c r="C344" s="41" t="s">
        <v>90</v>
      </c>
      <c r="D344" s="15">
        <v>81.069999999999993</v>
      </c>
      <c r="E344" s="16">
        <f t="shared" si="33"/>
        <v>8</v>
      </c>
      <c r="F344" s="15">
        <v>0.75</v>
      </c>
      <c r="G344" s="32">
        <v>1.5</v>
      </c>
      <c r="H344" s="32">
        <v>1.25</v>
      </c>
      <c r="I344" s="15">
        <f t="shared" si="32"/>
        <v>1.4750000000000001</v>
      </c>
      <c r="J344" s="17">
        <f t="shared" si="34"/>
        <v>89.683687500000005</v>
      </c>
      <c r="K344" s="17">
        <f t="shared" si="29"/>
        <v>6.0802499999999995</v>
      </c>
      <c r="L344" s="17">
        <f t="shared" si="30"/>
        <v>2.6290416211477847</v>
      </c>
      <c r="M344" s="18">
        <f t="shared" si="31"/>
        <v>30.595817999999998</v>
      </c>
      <c r="N344" s="19">
        <f t="shared" si="28"/>
        <v>53.007619500000018</v>
      </c>
    </row>
    <row r="345" spans="2:14" ht="13.5" customHeight="1" x14ac:dyDescent="0.2">
      <c r="B345" s="41" t="s">
        <v>44</v>
      </c>
      <c r="C345" s="41">
        <v>317</v>
      </c>
      <c r="D345" s="15">
        <v>54.34</v>
      </c>
      <c r="E345" s="16">
        <f t="shared" si="33"/>
        <v>8</v>
      </c>
      <c r="F345" s="15">
        <v>0.75</v>
      </c>
      <c r="G345" s="32">
        <v>1.5</v>
      </c>
      <c r="H345" s="32">
        <v>1.5</v>
      </c>
      <c r="I345" s="15">
        <f>AVERAGE(G345:H345)+0.1</f>
        <v>1.6</v>
      </c>
      <c r="J345" s="38">
        <f t="shared" si="34"/>
        <v>65.208000000000013</v>
      </c>
      <c r="K345" s="38">
        <f t="shared" si="29"/>
        <v>4.0755000000000008</v>
      </c>
      <c r="L345" s="38">
        <f t="shared" si="30"/>
        <v>1.7622070025061136</v>
      </c>
      <c r="M345" s="39">
        <f t="shared" si="31"/>
        <v>20.507916000000002</v>
      </c>
      <c r="N345" s="19">
        <f t="shared" si="28"/>
        <v>40.624584000000013</v>
      </c>
    </row>
    <row r="346" spans="2:14" ht="13.5" customHeight="1" x14ac:dyDescent="0.2">
      <c r="B346" s="42" t="s">
        <v>137</v>
      </c>
      <c r="C346" s="42" t="s">
        <v>94</v>
      </c>
      <c r="D346" s="33">
        <v>58</v>
      </c>
      <c r="E346" s="34">
        <f t="shared" si="33"/>
        <v>8</v>
      </c>
      <c r="F346" s="33">
        <v>0.75</v>
      </c>
      <c r="G346" s="40">
        <v>1.5</v>
      </c>
      <c r="H346" s="40">
        <v>1.5</v>
      </c>
      <c r="I346" s="33">
        <f t="shared" ref="I346" si="35">AVERAGE(G346:H346)+0.1</f>
        <v>1.6</v>
      </c>
      <c r="J346" s="35">
        <f t="shared" si="34"/>
        <v>69.600000000000009</v>
      </c>
      <c r="K346" s="35">
        <f t="shared" si="29"/>
        <v>4.3500000000000005</v>
      </c>
      <c r="L346" s="35">
        <f t="shared" si="30"/>
        <v>1.8808981624099115</v>
      </c>
      <c r="M346" s="36">
        <f t="shared" si="31"/>
        <v>21.889199999999999</v>
      </c>
      <c r="N346" s="37">
        <f t="shared" si="28"/>
        <v>43.360800000000012</v>
      </c>
    </row>
    <row r="347" spans="2:14" s="10" customFormat="1" ht="13.5" customHeight="1" x14ac:dyDescent="0.2">
      <c r="B347" s="21"/>
      <c r="C347" s="22"/>
      <c r="D347" s="23">
        <f>SUM(D10:D346)</f>
        <v>17998.746999999996</v>
      </c>
      <c r="E347" s="22"/>
      <c r="F347" s="22" t="s">
        <v>9</v>
      </c>
      <c r="I347" s="22"/>
      <c r="J347" s="24">
        <f>SUM(J10:J346)</f>
        <v>21609.594787500017</v>
      </c>
      <c r="K347" s="24">
        <f>SUM(K10:K346)</f>
        <v>1349.9060250000011</v>
      </c>
      <c r="L347" s="31">
        <f>SUM(L10:L346)</f>
        <v>583.68638203415333</v>
      </c>
      <c r="M347" s="24">
        <f>SUM(M10:M346)</f>
        <v>6792.7271177999937</v>
      </c>
      <c r="N347" s="24">
        <f>SUM(N10:N346)</f>
        <v>13466.961644700013</v>
      </c>
    </row>
    <row r="348" spans="2:14" s="10" customFormat="1" ht="13.5" customHeight="1" x14ac:dyDescent="0.2">
      <c r="B348" s="21"/>
      <c r="C348" s="22"/>
      <c r="D348" s="23"/>
      <c r="E348" s="22"/>
      <c r="F348" s="22"/>
      <c r="I348" s="22"/>
      <c r="J348" s="24"/>
      <c r="K348" s="25"/>
      <c r="L348" s="25"/>
      <c r="M348" s="26">
        <f>-L347</f>
        <v>-583.68638203415333</v>
      </c>
      <c r="N348" s="24"/>
    </row>
    <row r="349" spans="2:14" s="10" customFormat="1" ht="13.5" customHeight="1" x14ac:dyDescent="0.2">
      <c r="B349" s="21"/>
      <c r="C349" s="22"/>
      <c r="D349" s="23"/>
      <c r="E349" s="22"/>
      <c r="F349" s="22"/>
      <c r="I349" s="22"/>
      <c r="J349" s="24"/>
      <c r="K349" s="27" t="s">
        <v>153</v>
      </c>
      <c r="L349" s="27"/>
      <c r="M349" s="28">
        <f>M347-L347</f>
        <v>6209.0407357658405</v>
      </c>
      <c r="N349" s="24"/>
    </row>
    <row r="350" spans="2:14" s="10" customFormat="1" ht="13.5" customHeight="1" x14ac:dyDescent="0.2">
      <c r="B350" s="21"/>
      <c r="C350" s="22"/>
      <c r="D350" s="23"/>
      <c r="E350" s="22"/>
      <c r="F350" s="22"/>
      <c r="G350" s="22"/>
      <c r="H350" s="24"/>
      <c r="I350" s="29"/>
      <c r="J350" s="29"/>
      <c r="K350" s="30"/>
      <c r="L350" s="24"/>
    </row>
    <row r="351" spans="2:14" ht="15" customHeight="1" x14ac:dyDescent="0.2">
      <c r="B351" s="133">
        <v>14</v>
      </c>
      <c r="C351" s="133"/>
      <c r="D351" s="133"/>
      <c r="E351" s="133"/>
      <c r="F351" s="133"/>
      <c r="G351" s="133"/>
      <c r="H351" s="133"/>
      <c r="I351" s="133"/>
      <c r="J351" s="133"/>
      <c r="K351" s="133"/>
      <c r="L351" s="13">
        <f>PI()*(B351*0.0254)^2/4</f>
        <v>9.9314665903109542E-2</v>
      </c>
      <c r="M351" s="14">
        <f>0.3+(0.0254*B351)</f>
        <v>0.65559999999999996</v>
      </c>
      <c r="N351" s="118"/>
    </row>
    <row r="352" spans="2:14" ht="15" customHeight="1" x14ac:dyDescent="0.2">
      <c r="B352" s="41">
        <v>233</v>
      </c>
      <c r="C352" s="41">
        <v>78</v>
      </c>
      <c r="D352" s="15">
        <v>18.41</v>
      </c>
      <c r="E352" s="16">
        <f>$B$351</f>
        <v>14</v>
      </c>
      <c r="F352" s="15">
        <v>0.85</v>
      </c>
      <c r="G352" s="3">
        <v>1.5</v>
      </c>
      <c r="H352" s="3">
        <v>1.5</v>
      </c>
      <c r="I352" s="15">
        <f>AVERAGE(G352:H352)+0.1</f>
        <v>1.6</v>
      </c>
      <c r="J352" s="17">
        <f>D352*F352*I352</f>
        <v>25.037600000000001</v>
      </c>
      <c r="K352" s="17">
        <f>D352*F352*0.1</f>
        <v>1.5648500000000001</v>
      </c>
      <c r="L352" s="17">
        <f>D352*$L$351</f>
        <v>1.8283829992762466</v>
      </c>
      <c r="M352" s="18">
        <f>D352*F352*$M$351</f>
        <v>10.259156599999999</v>
      </c>
      <c r="N352" s="19">
        <f>J352-K352-M352</f>
        <v>13.213593400000002</v>
      </c>
    </row>
    <row r="353" spans="2:14" ht="15" customHeight="1" x14ac:dyDescent="0.2">
      <c r="B353" s="41">
        <v>233</v>
      </c>
      <c r="C353" s="41">
        <v>272</v>
      </c>
      <c r="D353" s="15">
        <v>113.98</v>
      </c>
      <c r="E353" s="16">
        <f t="shared" ref="E353:E400" si="36">$B$351</f>
        <v>14</v>
      </c>
      <c r="F353" s="15">
        <v>0.85</v>
      </c>
      <c r="G353" s="3">
        <v>1.5</v>
      </c>
      <c r="H353" s="3">
        <v>1.5</v>
      </c>
      <c r="I353" s="15">
        <f t="shared" ref="I353:I361" si="37">AVERAGE(G353:H353)+0.1</f>
        <v>1.6</v>
      </c>
      <c r="J353" s="17">
        <f t="shared" ref="J353" si="38">D353*F353*I353</f>
        <v>155.0128</v>
      </c>
      <c r="K353" s="17">
        <f t="shared" ref="K353" si="39">D353*F353*0.1</f>
        <v>9.6882999999999999</v>
      </c>
      <c r="L353" s="17">
        <f t="shared" ref="L353:L396" si="40">D353*$L$351</f>
        <v>11.319885619636427</v>
      </c>
      <c r="M353" s="18">
        <f t="shared" ref="M353:M361" si="41">D353*F353*$M$351</f>
        <v>63.516494799999997</v>
      </c>
      <c r="N353" s="19">
        <f t="shared" ref="N353" si="42">J353-K353-M353</f>
        <v>81.808005199999997</v>
      </c>
    </row>
    <row r="354" spans="2:14" ht="15" customHeight="1" x14ac:dyDescent="0.2">
      <c r="B354" s="41">
        <v>272</v>
      </c>
      <c r="C354" s="41">
        <v>285</v>
      </c>
      <c r="D354" s="15">
        <v>61.75</v>
      </c>
      <c r="E354" s="16">
        <f t="shared" si="36"/>
        <v>14</v>
      </c>
      <c r="F354" s="15">
        <v>0.85</v>
      </c>
      <c r="G354" s="3">
        <v>1.5</v>
      </c>
      <c r="H354" s="3">
        <v>1.5</v>
      </c>
      <c r="I354" s="15">
        <f t="shared" si="37"/>
        <v>1.6</v>
      </c>
      <c r="J354" s="17">
        <f t="shared" ref="J354" si="43">D354*F354*I354</f>
        <v>83.98</v>
      </c>
      <c r="K354" s="17">
        <f t="shared" ref="K354" si="44">D354*F354*0.1</f>
        <v>5.2487500000000002</v>
      </c>
      <c r="L354" s="17">
        <f t="shared" si="40"/>
        <v>6.1326806195170143</v>
      </c>
      <c r="M354" s="18">
        <f t="shared" si="41"/>
        <v>34.410804999999996</v>
      </c>
      <c r="N354" s="19">
        <f t="shared" ref="N354" si="45">J354-K354-M354</f>
        <v>44.320445000000007</v>
      </c>
    </row>
    <row r="355" spans="2:14" ht="13.5" customHeight="1" x14ac:dyDescent="0.2">
      <c r="B355" s="41">
        <v>310</v>
      </c>
      <c r="C355" s="41">
        <v>233</v>
      </c>
      <c r="D355" s="15">
        <v>115.76</v>
      </c>
      <c r="E355" s="16">
        <f t="shared" si="36"/>
        <v>14</v>
      </c>
      <c r="F355" s="15">
        <v>0.85</v>
      </c>
      <c r="G355" s="3">
        <v>1.5</v>
      </c>
      <c r="H355" s="3">
        <v>1.5</v>
      </c>
      <c r="I355" s="15">
        <f t="shared" si="37"/>
        <v>1.6</v>
      </c>
      <c r="J355" s="17">
        <f t="shared" ref="J355:J362" si="46">D355*F355*I355</f>
        <v>157.43360000000001</v>
      </c>
      <c r="K355" s="17">
        <f t="shared" ref="K355:K362" si="47">D355*F355*0.1</f>
        <v>9.8396000000000008</v>
      </c>
      <c r="L355" s="17">
        <f t="shared" si="40"/>
        <v>11.496665724943961</v>
      </c>
      <c r="M355" s="18">
        <f t="shared" si="41"/>
        <v>64.508417600000001</v>
      </c>
      <c r="N355" s="19">
        <f t="shared" ref="N355:N362" si="48">J355-K355-M355</f>
        <v>83.085582400000021</v>
      </c>
    </row>
    <row r="356" spans="2:14" ht="13.5" customHeight="1" x14ac:dyDescent="0.2">
      <c r="B356" s="41">
        <v>300</v>
      </c>
      <c r="C356" s="41">
        <v>309</v>
      </c>
      <c r="D356" s="15">
        <v>26.89</v>
      </c>
      <c r="E356" s="16">
        <f t="shared" si="36"/>
        <v>14</v>
      </c>
      <c r="F356" s="15">
        <v>0.85</v>
      </c>
      <c r="G356" s="3">
        <v>1.5</v>
      </c>
      <c r="H356" s="3">
        <v>2</v>
      </c>
      <c r="I356" s="15">
        <f t="shared" si="37"/>
        <v>1.85</v>
      </c>
      <c r="J356" s="17">
        <f t="shared" si="46"/>
        <v>42.284525000000002</v>
      </c>
      <c r="K356" s="17">
        <f t="shared" si="47"/>
        <v>2.28565</v>
      </c>
      <c r="L356" s="17">
        <f t="shared" si="40"/>
        <v>2.6705713661346158</v>
      </c>
      <c r="M356" s="18">
        <f t="shared" si="41"/>
        <v>14.9847214</v>
      </c>
      <c r="N356" s="19">
        <f t="shared" si="48"/>
        <v>25.014153600000007</v>
      </c>
    </row>
    <row r="357" spans="2:14" ht="15" customHeight="1" x14ac:dyDescent="0.2">
      <c r="B357" s="41">
        <v>289</v>
      </c>
      <c r="C357" s="41">
        <v>291</v>
      </c>
      <c r="D357" s="15">
        <v>89.09</v>
      </c>
      <c r="E357" s="16">
        <f t="shared" si="36"/>
        <v>14</v>
      </c>
      <c r="F357" s="15">
        <v>0.85</v>
      </c>
      <c r="G357" s="3">
        <v>1.5</v>
      </c>
      <c r="H357" s="3">
        <v>1.5</v>
      </c>
      <c r="I357" s="15">
        <f t="shared" si="37"/>
        <v>1.6</v>
      </c>
      <c r="J357" s="17">
        <f t="shared" si="46"/>
        <v>121.16240000000001</v>
      </c>
      <c r="K357" s="17">
        <f t="shared" si="47"/>
        <v>7.5726500000000003</v>
      </c>
      <c r="L357" s="17">
        <f t="shared" si="40"/>
        <v>8.8479435853080286</v>
      </c>
      <c r="M357" s="18">
        <f t="shared" si="41"/>
        <v>49.646293399999998</v>
      </c>
      <c r="N357" s="19">
        <f t="shared" si="48"/>
        <v>63.943456600000012</v>
      </c>
    </row>
    <row r="358" spans="2:14" ht="13.5" customHeight="1" x14ac:dyDescent="0.2">
      <c r="B358" s="41">
        <v>285</v>
      </c>
      <c r="C358" s="41">
        <v>289</v>
      </c>
      <c r="D358" s="15">
        <v>89.09</v>
      </c>
      <c r="E358" s="16">
        <f t="shared" si="36"/>
        <v>14</v>
      </c>
      <c r="F358" s="15">
        <v>0.85</v>
      </c>
      <c r="G358" s="3">
        <v>1.5</v>
      </c>
      <c r="H358" s="3">
        <v>1.5</v>
      </c>
      <c r="I358" s="15">
        <f t="shared" si="37"/>
        <v>1.6</v>
      </c>
      <c r="J358" s="17">
        <f t="shared" si="46"/>
        <v>121.16240000000001</v>
      </c>
      <c r="K358" s="17">
        <f t="shared" si="47"/>
        <v>7.5726500000000003</v>
      </c>
      <c r="L358" s="17">
        <f t="shared" si="40"/>
        <v>8.8479435853080286</v>
      </c>
      <c r="M358" s="18">
        <f t="shared" si="41"/>
        <v>49.646293399999998</v>
      </c>
      <c r="N358" s="19">
        <f t="shared" si="48"/>
        <v>63.943456600000012</v>
      </c>
    </row>
    <row r="359" spans="2:14" ht="13.5" customHeight="1" x14ac:dyDescent="0.2">
      <c r="B359" s="41">
        <v>291</v>
      </c>
      <c r="C359" s="41">
        <v>280</v>
      </c>
      <c r="D359" s="15">
        <v>106.85</v>
      </c>
      <c r="E359" s="16">
        <f t="shared" si="36"/>
        <v>14</v>
      </c>
      <c r="F359" s="15">
        <v>0.85</v>
      </c>
      <c r="G359" s="3">
        <v>1.5</v>
      </c>
      <c r="H359" s="3">
        <v>1.5</v>
      </c>
      <c r="I359" s="15">
        <f t="shared" si="37"/>
        <v>1.6</v>
      </c>
      <c r="J359" s="17">
        <f t="shared" si="46"/>
        <v>145.316</v>
      </c>
      <c r="K359" s="17">
        <f t="shared" si="47"/>
        <v>9.0822500000000002</v>
      </c>
      <c r="L359" s="17">
        <f t="shared" si="40"/>
        <v>10.611772051747254</v>
      </c>
      <c r="M359" s="18">
        <f t="shared" si="41"/>
        <v>59.543230999999992</v>
      </c>
      <c r="N359" s="19">
        <f t="shared" si="48"/>
        <v>76.690519000000023</v>
      </c>
    </row>
    <row r="360" spans="2:14" ht="13.5" customHeight="1" x14ac:dyDescent="0.2">
      <c r="B360" s="41">
        <v>280</v>
      </c>
      <c r="C360" s="41">
        <v>84</v>
      </c>
      <c r="D360" s="15">
        <v>28.48</v>
      </c>
      <c r="E360" s="16">
        <f t="shared" si="36"/>
        <v>14</v>
      </c>
      <c r="F360" s="15">
        <v>0.85</v>
      </c>
      <c r="G360" s="3">
        <v>1.5</v>
      </c>
      <c r="H360" s="3">
        <v>1.5</v>
      </c>
      <c r="I360" s="15">
        <f t="shared" si="37"/>
        <v>1.6</v>
      </c>
      <c r="J360" s="17">
        <f t="shared" si="46"/>
        <v>38.732799999999997</v>
      </c>
      <c r="K360" s="17">
        <f t="shared" si="47"/>
        <v>2.4207999999999998</v>
      </c>
      <c r="L360" s="17">
        <f t="shared" si="40"/>
        <v>2.8284816849205598</v>
      </c>
      <c r="M360" s="18">
        <f t="shared" si="41"/>
        <v>15.870764799999998</v>
      </c>
      <c r="N360" s="19">
        <f t="shared" si="48"/>
        <v>20.441235200000001</v>
      </c>
    </row>
    <row r="361" spans="2:14" ht="13.5" customHeight="1" x14ac:dyDescent="0.2">
      <c r="B361" s="41">
        <v>272</v>
      </c>
      <c r="C361" s="41">
        <v>80</v>
      </c>
      <c r="D361" s="15">
        <v>15.74</v>
      </c>
      <c r="E361" s="16">
        <f t="shared" si="36"/>
        <v>14</v>
      </c>
      <c r="F361" s="15">
        <v>0.85</v>
      </c>
      <c r="G361" s="3">
        <v>1.5</v>
      </c>
      <c r="H361" s="3">
        <v>1.5</v>
      </c>
      <c r="I361" s="15">
        <f t="shared" si="37"/>
        <v>1.6</v>
      </c>
      <c r="J361" s="17">
        <f t="shared" si="46"/>
        <v>21.406400000000001</v>
      </c>
      <c r="K361" s="17">
        <f t="shared" si="47"/>
        <v>1.3379000000000001</v>
      </c>
      <c r="L361" s="17">
        <f t="shared" si="40"/>
        <v>1.5632128413149442</v>
      </c>
      <c r="M361" s="18">
        <f t="shared" si="41"/>
        <v>8.7712723999999991</v>
      </c>
      <c r="N361" s="19">
        <f t="shared" si="48"/>
        <v>11.297227600000001</v>
      </c>
    </row>
    <row r="362" spans="2:14" ht="15" customHeight="1" x14ac:dyDescent="0.2">
      <c r="B362" s="41" t="s">
        <v>91</v>
      </c>
      <c r="C362" s="41" t="s">
        <v>92</v>
      </c>
      <c r="D362" s="15">
        <v>71.650000000000006</v>
      </c>
      <c r="E362" s="16">
        <f>$B$351</f>
        <v>14</v>
      </c>
      <c r="F362" s="15">
        <v>0.85</v>
      </c>
      <c r="G362" s="3">
        <v>1.5</v>
      </c>
      <c r="H362" s="3">
        <v>1.5</v>
      </c>
      <c r="I362" s="15">
        <f>AVERAGE(G362:H362)+0.1</f>
        <v>1.6</v>
      </c>
      <c r="J362" s="17">
        <f t="shared" si="46"/>
        <v>97.444000000000017</v>
      </c>
      <c r="K362" s="17">
        <f t="shared" si="47"/>
        <v>6.0902500000000011</v>
      </c>
      <c r="L362" s="17">
        <f t="shared" si="40"/>
        <v>7.1158958119577989</v>
      </c>
      <c r="M362" s="18">
        <f>D362*F362*$M$351</f>
        <v>39.927678999999998</v>
      </c>
      <c r="N362" s="19">
        <f t="shared" si="48"/>
        <v>51.426071000000022</v>
      </c>
    </row>
    <row r="363" spans="2:14" ht="15" customHeight="1" x14ac:dyDescent="0.2">
      <c r="B363" s="41" t="s">
        <v>92</v>
      </c>
      <c r="C363" s="41" t="s">
        <v>83</v>
      </c>
      <c r="D363" s="15">
        <v>71.650000000000006</v>
      </c>
      <c r="E363" s="16">
        <f t="shared" si="36"/>
        <v>14</v>
      </c>
      <c r="F363" s="15">
        <v>0.85</v>
      </c>
      <c r="G363" s="3">
        <v>1.5</v>
      </c>
      <c r="H363" s="3">
        <v>1.5</v>
      </c>
      <c r="I363" s="15">
        <f t="shared" ref="I363:I370" si="49">AVERAGE(G363:H363)+0.1</f>
        <v>1.6</v>
      </c>
      <c r="J363" s="17">
        <f t="shared" ref="J363:J364" si="50">D363*F363*I363</f>
        <v>97.444000000000017</v>
      </c>
      <c r="K363" s="17">
        <f t="shared" ref="K363:K364" si="51">D363*F363*0.1</f>
        <v>6.0902500000000011</v>
      </c>
      <c r="L363" s="17">
        <f t="shared" si="40"/>
        <v>7.1158958119577989</v>
      </c>
      <c r="M363" s="18">
        <f t="shared" ref="M363:M370" si="52">D363*F363*$M$351</f>
        <v>39.927678999999998</v>
      </c>
      <c r="N363" s="19">
        <f t="shared" ref="N363:N364" si="53">J363-K363-M363</f>
        <v>51.426071000000022</v>
      </c>
    </row>
    <row r="364" spans="2:14" ht="15" customHeight="1" x14ac:dyDescent="0.2">
      <c r="B364" s="41" t="s">
        <v>83</v>
      </c>
      <c r="C364" s="41" t="s">
        <v>78</v>
      </c>
      <c r="D364" s="15">
        <v>52.04</v>
      </c>
      <c r="E364" s="16">
        <f t="shared" si="36"/>
        <v>14</v>
      </c>
      <c r="F364" s="15">
        <v>0.85</v>
      </c>
      <c r="G364" s="3">
        <v>1.5</v>
      </c>
      <c r="H364" s="3">
        <v>1.5</v>
      </c>
      <c r="I364" s="15">
        <f t="shared" si="49"/>
        <v>1.6</v>
      </c>
      <c r="J364" s="17">
        <f t="shared" si="50"/>
        <v>70.7744</v>
      </c>
      <c r="K364" s="17">
        <f t="shared" si="51"/>
        <v>4.4234</v>
      </c>
      <c r="L364" s="17">
        <f t="shared" si="40"/>
        <v>5.1683352135978202</v>
      </c>
      <c r="M364" s="18">
        <f t="shared" si="52"/>
        <v>28.999810399999994</v>
      </c>
      <c r="N364" s="19">
        <f t="shared" si="53"/>
        <v>37.351189600000005</v>
      </c>
    </row>
    <row r="365" spans="2:14" ht="13.5" customHeight="1" x14ac:dyDescent="0.2">
      <c r="B365" s="41" t="s">
        <v>78</v>
      </c>
      <c r="C365" s="41" t="s">
        <v>73</v>
      </c>
      <c r="D365" s="15">
        <v>69.02</v>
      </c>
      <c r="E365" s="16">
        <f t="shared" si="36"/>
        <v>14</v>
      </c>
      <c r="F365" s="15">
        <v>0.85</v>
      </c>
      <c r="G365" s="3">
        <v>1.5</v>
      </c>
      <c r="H365" s="3">
        <v>1.5</v>
      </c>
      <c r="I365" s="15">
        <f t="shared" si="49"/>
        <v>1.6</v>
      </c>
      <c r="J365" s="17">
        <f t="shared" ref="J365:J371" si="54">D365*F365*I365</f>
        <v>93.867199999999997</v>
      </c>
      <c r="K365" s="17">
        <f t="shared" ref="K365:K371" si="55">D365*F365*0.1</f>
        <v>5.8666999999999998</v>
      </c>
      <c r="L365" s="17">
        <f t="shared" si="40"/>
        <v>6.8546982406326205</v>
      </c>
      <c r="M365" s="18">
        <f t="shared" si="52"/>
        <v>38.462085199999997</v>
      </c>
      <c r="N365" s="19">
        <f t="shared" ref="N365:N371" si="56">J365-K365-M365</f>
        <v>49.538414800000005</v>
      </c>
    </row>
    <row r="366" spans="2:14" ht="13.5" customHeight="1" x14ac:dyDescent="0.2">
      <c r="B366" s="41" t="s">
        <v>73</v>
      </c>
      <c r="C366" s="41" t="s">
        <v>71</v>
      </c>
      <c r="D366" s="15">
        <v>57.43</v>
      </c>
      <c r="E366" s="16">
        <f t="shared" si="36"/>
        <v>14</v>
      </c>
      <c r="F366" s="15">
        <v>0.85</v>
      </c>
      <c r="G366" s="3">
        <v>1.5</v>
      </c>
      <c r="H366" s="3">
        <v>1.5</v>
      </c>
      <c r="I366" s="15">
        <f t="shared" si="49"/>
        <v>1.6</v>
      </c>
      <c r="J366" s="17">
        <f t="shared" si="54"/>
        <v>78.104800000000012</v>
      </c>
      <c r="K366" s="17">
        <f t="shared" si="55"/>
        <v>4.8815500000000007</v>
      </c>
      <c r="L366" s="17">
        <f t="shared" si="40"/>
        <v>5.703641262815581</v>
      </c>
      <c r="M366" s="18">
        <f t="shared" si="52"/>
        <v>32.003441799999997</v>
      </c>
      <c r="N366" s="19">
        <f t="shared" si="56"/>
        <v>41.21980820000001</v>
      </c>
    </row>
    <row r="367" spans="2:14" ht="15" customHeight="1" x14ac:dyDescent="0.2">
      <c r="B367" s="41" t="s">
        <v>71</v>
      </c>
      <c r="C367" s="41" t="s">
        <v>62</v>
      </c>
      <c r="D367" s="15">
        <v>54.35</v>
      </c>
      <c r="E367" s="16">
        <f t="shared" si="36"/>
        <v>14</v>
      </c>
      <c r="F367" s="15">
        <v>0.85</v>
      </c>
      <c r="G367" s="3">
        <v>1.5</v>
      </c>
      <c r="H367" s="3">
        <v>1.5</v>
      </c>
      <c r="I367" s="15">
        <f t="shared" si="49"/>
        <v>1.6</v>
      </c>
      <c r="J367" s="17">
        <f t="shared" si="54"/>
        <v>73.915999999999997</v>
      </c>
      <c r="K367" s="17">
        <f t="shared" si="55"/>
        <v>4.6197499999999998</v>
      </c>
      <c r="L367" s="17">
        <f t="shared" si="40"/>
        <v>5.3977520918340041</v>
      </c>
      <c r="M367" s="18">
        <f t="shared" si="52"/>
        <v>30.287080999999997</v>
      </c>
      <c r="N367" s="19">
        <f t="shared" si="56"/>
        <v>39.009169</v>
      </c>
    </row>
    <row r="368" spans="2:14" ht="13.5" customHeight="1" x14ac:dyDescent="0.2">
      <c r="B368" s="41" t="s">
        <v>62</v>
      </c>
      <c r="C368" s="41" t="s">
        <v>93</v>
      </c>
      <c r="D368" s="15">
        <v>78.17</v>
      </c>
      <c r="E368" s="16">
        <f t="shared" si="36"/>
        <v>14</v>
      </c>
      <c r="F368" s="15">
        <v>0.85</v>
      </c>
      <c r="G368" s="3">
        <v>1.5</v>
      </c>
      <c r="H368" s="3">
        <v>1.5</v>
      </c>
      <c r="I368" s="15">
        <f t="shared" si="49"/>
        <v>1.6</v>
      </c>
      <c r="J368" s="17">
        <f t="shared" si="54"/>
        <v>106.31120000000001</v>
      </c>
      <c r="K368" s="17">
        <f t="shared" si="55"/>
        <v>6.6444500000000009</v>
      </c>
      <c r="L368" s="17">
        <f t="shared" si="40"/>
        <v>7.7634274336460729</v>
      </c>
      <c r="M368" s="18">
        <f t="shared" si="52"/>
        <v>43.561014200000002</v>
      </c>
      <c r="N368" s="19">
        <f t="shared" si="56"/>
        <v>56.105735800000005</v>
      </c>
    </row>
    <row r="369" spans="2:14" ht="13.5" customHeight="1" x14ac:dyDescent="0.2">
      <c r="B369" s="41" t="s">
        <v>93</v>
      </c>
      <c r="C369" s="41" t="s">
        <v>50</v>
      </c>
      <c r="D369" s="15">
        <v>78.17</v>
      </c>
      <c r="E369" s="16">
        <f t="shared" si="36"/>
        <v>14</v>
      </c>
      <c r="F369" s="15">
        <v>0.85</v>
      </c>
      <c r="G369" s="3">
        <v>1.5</v>
      </c>
      <c r="H369" s="3">
        <v>1.5</v>
      </c>
      <c r="I369" s="15">
        <f t="shared" si="49"/>
        <v>1.6</v>
      </c>
      <c r="J369" s="17">
        <f t="shared" si="54"/>
        <v>106.31120000000001</v>
      </c>
      <c r="K369" s="17">
        <f t="shared" si="55"/>
        <v>6.6444500000000009</v>
      </c>
      <c r="L369" s="17">
        <f t="shared" si="40"/>
        <v>7.7634274336460729</v>
      </c>
      <c r="M369" s="18">
        <f t="shared" si="52"/>
        <v>43.561014200000002</v>
      </c>
      <c r="N369" s="19">
        <f t="shared" si="56"/>
        <v>56.105735800000005</v>
      </c>
    </row>
    <row r="370" spans="2:14" ht="13.5" customHeight="1" x14ac:dyDescent="0.2">
      <c r="B370" s="41" t="s">
        <v>50</v>
      </c>
      <c r="C370" s="41" t="s">
        <v>44</v>
      </c>
      <c r="D370" s="15">
        <v>56.57</v>
      </c>
      <c r="E370" s="16">
        <f t="shared" si="36"/>
        <v>14</v>
      </c>
      <c r="F370" s="15">
        <v>0.85</v>
      </c>
      <c r="G370" s="3">
        <v>1.5</v>
      </c>
      <c r="H370" s="3">
        <v>1.5</v>
      </c>
      <c r="I370" s="15">
        <f t="shared" si="49"/>
        <v>1.6</v>
      </c>
      <c r="J370" s="17">
        <f t="shared" si="54"/>
        <v>76.935200000000009</v>
      </c>
      <c r="K370" s="17">
        <f t="shared" si="55"/>
        <v>4.8084500000000006</v>
      </c>
      <c r="L370" s="17">
        <f t="shared" si="40"/>
        <v>5.6182306501389068</v>
      </c>
      <c r="M370" s="18">
        <f t="shared" si="52"/>
        <v>31.524198199999997</v>
      </c>
      <c r="N370" s="19">
        <f t="shared" si="56"/>
        <v>40.602551800000015</v>
      </c>
    </row>
    <row r="371" spans="2:14" ht="15" customHeight="1" x14ac:dyDescent="0.2">
      <c r="B371" s="41" t="s">
        <v>44</v>
      </c>
      <c r="C371" s="41" t="s">
        <v>95</v>
      </c>
      <c r="D371" s="15">
        <v>15.61</v>
      </c>
      <c r="E371" s="16">
        <f>$B$351</f>
        <v>14</v>
      </c>
      <c r="F371" s="15">
        <v>0.85</v>
      </c>
      <c r="G371" s="3">
        <v>1.5</v>
      </c>
      <c r="H371" s="3">
        <v>1.5</v>
      </c>
      <c r="I371" s="15">
        <f>AVERAGE(G371:H371)+0.1</f>
        <v>1.6</v>
      </c>
      <c r="J371" s="17">
        <f t="shared" si="54"/>
        <v>21.229600000000001</v>
      </c>
      <c r="K371" s="17">
        <f t="shared" si="55"/>
        <v>1.3268500000000001</v>
      </c>
      <c r="L371" s="17">
        <f t="shared" si="40"/>
        <v>1.55030193474754</v>
      </c>
      <c r="M371" s="18">
        <f>D371*F371*$M$351</f>
        <v>8.6988285999999988</v>
      </c>
      <c r="N371" s="19">
        <f t="shared" si="56"/>
        <v>11.203921400000002</v>
      </c>
    </row>
    <row r="372" spans="2:14" ht="15" customHeight="1" x14ac:dyDescent="0.2">
      <c r="B372" s="41" t="s">
        <v>95</v>
      </c>
      <c r="C372" s="41" t="s">
        <v>96</v>
      </c>
      <c r="D372" s="15">
        <v>107.65</v>
      </c>
      <c r="E372" s="16">
        <f t="shared" si="36"/>
        <v>14</v>
      </c>
      <c r="F372" s="15">
        <v>0.85</v>
      </c>
      <c r="G372" s="3">
        <v>1.5</v>
      </c>
      <c r="H372" s="3">
        <v>1.5</v>
      </c>
      <c r="I372" s="15">
        <f t="shared" ref="I372:I380" si="57">AVERAGE(G372:H372)+0.1</f>
        <v>1.6</v>
      </c>
      <c r="J372" s="17">
        <f t="shared" ref="J372:J373" si="58">D372*F372*I372</f>
        <v>146.404</v>
      </c>
      <c r="K372" s="17">
        <f t="shared" ref="K372:K373" si="59">D372*F372*0.1</f>
        <v>9.1502499999999998</v>
      </c>
      <c r="L372" s="17">
        <f t="shared" si="40"/>
        <v>10.691223784469743</v>
      </c>
      <c r="M372" s="18">
        <f t="shared" ref="M372:M380" si="60">D372*F372*$M$351</f>
        <v>59.989038999999998</v>
      </c>
      <c r="N372" s="19">
        <f t="shared" ref="N372:N373" si="61">J372-K372-M372</f>
        <v>77.264711000000005</v>
      </c>
    </row>
    <row r="373" spans="2:14" ht="15" customHeight="1" x14ac:dyDescent="0.2">
      <c r="B373" s="41" t="s">
        <v>96</v>
      </c>
      <c r="C373" s="41" t="s">
        <v>97</v>
      </c>
      <c r="D373" s="15">
        <v>59</v>
      </c>
      <c r="E373" s="16">
        <f t="shared" si="36"/>
        <v>14</v>
      </c>
      <c r="F373" s="15">
        <v>0.85</v>
      </c>
      <c r="G373" s="3">
        <v>1.5</v>
      </c>
      <c r="H373" s="3">
        <v>1.5</v>
      </c>
      <c r="I373" s="15">
        <f t="shared" si="57"/>
        <v>1.6</v>
      </c>
      <c r="J373" s="17">
        <f t="shared" si="58"/>
        <v>80.240000000000009</v>
      </c>
      <c r="K373" s="17">
        <f t="shared" si="59"/>
        <v>5.0150000000000006</v>
      </c>
      <c r="L373" s="17">
        <f t="shared" si="40"/>
        <v>5.8595652882834628</v>
      </c>
      <c r="M373" s="18">
        <f t="shared" si="60"/>
        <v>32.878339999999994</v>
      </c>
      <c r="N373" s="19">
        <f t="shared" si="61"/>
        <v>42.346660000000014</v>
      </c>
    </row>
    <row r="374" spans="2:14" ht="13.5" customHeight="1" x14ac:dyDescent="0.2">
      <c r="B374" s="41" t="s">
        <v>97</v>
      </c>
      <c r="C374" s="41" t="s">
        <v>98</v>
      </c>
      <c r="D374" s="15">
        <v>58.54</v>
      </c>
      <c r="E374" s="16">
        <f t="shared" si="36"/>
        <v>14</v>
      </c>
      <c r="F374" s="15">
        <v>0.85</v>
      </c>
      <c r="G374" s="3">
        <v>1.5</v>
      </c>
      <c r="H374" s="3">
        <v>1.5</v>
      </c>
      <c r="I374" s="15">
        <f t="shared" si="57"/>
        <v>1.6</v>
      </c>
      <c r="J374" s="17">
        <f t="shared" ref="J374:J381" si="62">D374*F374*I374</f>
        <v>79.614400000000003</v>
      </c>
      <c r="K374" s="17">
        <f t="shared" ref="K374:K381" si="63">D374*F374*0.1</f>
        <v>4.9759000000000002</v>
      </c>
      <c r="L374" s="17">
        <f t="shared" si="40"/>
        <v>5.8138805419680324</v>
      </c>
      <c r="M374" s="18">
        <f t="shared" si="60"/>
        <v>32.622000399999997</v>
      </c>
      <c r="N374" s="19">
        <f t="shared" ref="N374:N381" si="64">J374-K374-M374</f>
        <v>42.01649960000001</v>
      </c>
    </row>
    <row r="375" spans="2:14" ht="13.5" customHeight="1" x14ac:dyDescent="0.2">
      <c r="B375" s="41" t="s">
        <v>98</v>
      </c>
      <c r="C375" s="41" t="s">
        <v>99</v>
      </c>
      <c r="D375" s="15">
        <v>85.9</v>
      </c>
      <c r="E375" s="16">
        <f t="shared" si="36"/>
        <v>14</v>
      </c>
      <c r="F375" s="15">
        <v>0.85</v>
      </c>
      <c r="G375" s="3">
        <v>1.5</v>
      </c>
      <c r="H375" s="3">
        <v>1.5</v>
      </c>
      <c r="I375" s="15">
        <f t="shared" si="57"/>
        <v>1.6</v>
      </c>
      <c r="J375" s="17">
        <f t="shared" si="62"/>
        <v>116.82400000000001</v>
      </c>
      <c r="K375" s="17">
        <f t="shared" si="63"/>
        <v>7.3015000000000008</v>
      </c>
      <c r="L375" s="17">
        <f t="shared" si="40"/>
        <v>8.5311298010771104</v>
      </c>
      <c r="M375" s="18">
        <f t="shared" si="60"/>
        <v>47.868634</v>
      </c>
      <c r="N375" s="19">
        <f t="shared" si="64"/>
        <v>61.653866000000008</v>
      </c>
    </row>
    <row r="376" spans="2:14" ht="15" customHeight="1" x14ac:dyDescent="0.2">
      <c r="B376" s="41" t="s">
        <v>103</v>
      </c>
      <c r="C376" s="41" t="s">
        <v>104</v>
      </c>
      <c r="D376" s="15">
        <v>68.47</v>
      </c>
      <c r="E376" s="16">
        <f t="shared" si="36"/>
        <v>14</v>
      </c>
      <c r="F376" s="15">
        <v>0.85</v>
      </c>
      <c r="G376" s="3">
        <v>1.75</v>
      </c>
      <c r="H376" s="3">
        <v>1.5</v>
      </c>
      <c r="I376" s="15">
        <f t="shared" si="57"/>
        <v>1.7250000000000001</v>
      </c>
      <c r="J376" s="17">
        <f t="shared" si="62"/>
        <v>100.3941375</v>
      </c>
      <c r="K376" s="17">
        <f t="shared" si="63"/>
        <v>5.8199500000000004</v>
      </c>
      <c r="L376" s="17">
        <f t="shared" si="40"/>
        <v>6.8000751743859098</v>
      </c>
      <c r="M376" s="18">
        <f t="shared" si="60"/>
        <v>38.155592200000001</v>
      </c>
      <c r="N376" s="19">
        <f t="shared" si="64"/>
        <v>56.418595299999993</v>
      </c>
    </row>
    <row r="377" spans="2:14" ht="13.5" customHeight="1" x14ac:dyDescent="0.2">
      <c r="B377" s="41" t="s">
        <v>104</v>
      </c>
      <c r="C377" s="41" t="s">
        <v>74</v>
      </c>
      <c r="D377" s="15">
        <v>69.349999999999994</v>
      </c>
      <c r="E377" s="16">
        <f t="shared" si="36"/>
        <v>14</v>
      </c>
      <c r="F377" s="15">
        <v>0.85</v>
      </c>
      <c r="G377" s="3">
        <v>1.5</v>
      </c>
      <c r="H377" s="3">
        <v>1.5</v>
      </c>
      <c r="I377" s="15">
        <f t="shared" si="57"/>
        <v>1.6</v>
      </c>
      <c r="J377" s="17">
        <f t="shared" si="62"/>
        <v>94.315999999999988</v>
      </c>
      <c r="K377" s="17">
        <f t="shared" si="63"/>
        <v>5.8947499999999993</v>
      </c>
      <c r="L377" s="17">
        <f t="shared" si="40"/>
        <v>6.887472080380646</v>
      </c>
      <c r="M377" s="18">
        <f t="shared" si="60"/>
        <v>38.645980999999992</v>
      </c>
      <c r="N377" s="19">
        <f t="shared" si="64"/>
        <v>49.775268999999994</v>
      </c>
    </row>
    <row r="378" spans="2:14" ht="13.5" customHeight="1" x14ac:dyDescent="0.2">
      <c r="B378" s="41" t="s">
        <v>74</v>
      </c>
      <c r="C378" s="41" t="s">
        <v>72</v>
      </c>
      <c r="D378" s="15">
        <v>67.52</v>
      </c>
      <c r="E378" s="16">
        <f t="shared" si="36"/>
        <v>14</v>
      </c>
      <c r="F378" s="15">
        <v>0.85</v>
      </c>
      <c r="G378" s="3">
        <v>1.5</v>
      </c>
      <c r="H378" s="3">
        <v>1.5</v>
      </c>
      <c r="I378" s="15">
        <f t="shared" si="57"/>
        <v>1.6</v>
      </c>
      <c r="J378" s="17">
        <f t="shared" si="62"/>
        <v>91.827200000000005</v>
      </c>
      <c r="K378" s="17">
        <f t="shared" si="63"/>
        <v>5.7392000000000003</v>
      </c>
      <c r="L378" s="17">
        <f t="shared" si="40"/>
        <v>6.7057262417779562</v>
      </c>
      <c r="M378" s="18">
        <f t="shared" si="60"/>
        <v>37.626195199999998</v>
      </c>
      <c r="N378" s="19">
        <f t="shared" si="64"/>
        <v>48.46180480000001</v>
      </c>
    </row>
    <row r="379" spans="2:14" ht="13.5" customHeight="1" x14ac:dyDescent="0.2">
      <c r="B379" s="41" t="s">
        <v>72</v>
      </c>
      <c r="C379" s="41" t="s">
        <v>68</v>
      </c>
      <c r="D379" s="15">
        <v>74.510000000000005</v>
      </c>
      <c r="E379" s="16">
        <f t="shared" si="36"/>
        <v>14</v>
      </c>
      <c r="F379" s="15">
        <v>0.85</v>
      </c>
      <c r="G379" s="3">
        <v>1.5</v>
      </c>
      <c r="H379" s="3">
        <v>1.5</v>
      </c>
      <c r="I379" s="15">
        <f t="shared" si="57"/>
        <v>1.6</v>
      </c>
      <c r="J379" s="17">
        <f t="shared" si="62"/>
        <v>101.3336</v>
      </c>
      <c r="K379" s="17">
        <f t="shared" si="63"/>
        <v>6.3333500000000003</v>
      </c>
      <c r="L379" s="17">
        <f t="shared" si="40"/>
        <v>7.3999357564406925</v>
      </c>
      <c r="M379" s="18">
        <f t="shared" si="60"/>
        <v>41.5214426</v>
      </c>
      <c r="N379" s="19">
        <f t="shared" si="64"/>
        <v>53.478807400000008</v>
      </c>
    </row>
    <row r="380" spans="2:14" ht="13.5" customHeight="1" x14ac:dyDescent="0.2">
      <c r="B380" s="41" t="s">
        <v>68</v>
      </c>
      <c r="C380" s="41" t="s">
        <v>105</v>
      </c>
      <c r="D380" s="15">
        <v>41.7</v>
      </c>
      <c r="E380" s="16">
        <f t="shared" si="36"/>
        <v>14</v>
      </c>
      <c r="F380" s="15">
        <v>0.85</v>
      </c>
      <c r="G380" s="3">
        <v>1.5</v>
      </c>
      <c r="H380" s="3">
        <v>1.5</v>
      </c>
      <c r="I380" s="15">
        <f t="shared" si="57"/>
        <v>1.6</v>
      </c>
      <c r="J380" s="17">
        <f t="shared" si="62"/>
        <v>56.712000000000003</v>
      </c>
      <c r="K380" s="17">
        <f t="shared" si="63"/>
        <v>3.5445000000000002</v>
      </c>
      <c r="L380" s="17">
        <f t="shared" si="40"/>
        <v>4.141421568159668</v>
      </c>
      <c r="M380" s="18">
        <f t="shared" si="60"/>
        <v>23.237741999999997</v>
      </c>
      <c r="N380" s="19">
        <f t="shared" si="64"/>
        <v>29.929758000000007</v>
      </c>
    </row>
    <row r="381" spans="2:14" ht="15" customHeight="1" x14ac:dyDescent="0.2">
      <c r="B381" s="41" t="s">
        <v>105</v>
      </c>
      <c r="C381" s="41" t="s">
        <v>106</v>
      </c>
      <c r="D381" s="15">
        <v>97.5</v>
      </c>
      <c r="E381" s="16">
        <f>$B$351</f>
        <v>14</v>
      </c>
      <c r="F381" s="15">
        <v>0.85</v>
      </c>
      <c r="G381" s="3">
        <v>1.5</v>
      </c>
      <c r="H381" s="3">
        <v>1.5</v>
      </c>
      <c r="I381" s="15">
        <f>AVERAGE(G381:H381)+0.1</f>
        <v>1.6</v>
      </c>
      <c r="J381" s="17">
        <f t="shared" si="62"/>
        <v>132.6</v>
      </c>
      <c r="K381" s="17">
        <f t="shared" si="63"/>
        <v>8.2874999999999996</v>
      </c>
      <c r="L381" s="17">
        <f t="shared" si="40"/>
        <v>9.6831799255531799</v>
      </c>
      <c r="M381" s="18">
        <f>D381*F381*$M$351</f>
        <v>54.332849999999993</v>
      </c>
      <c r="N381" s="19">
        <f t="shared" si="64"/>
        <v>69.979650000000007</v>
      </c>
    </row>
    <row r="382" spans="2:14" ht="15" customHeight="1" x14ac:dyDescent="0.2">
      <c r="B382" s="41" t="s">
        <v>106</v>
      </c>
      <c r="C382" s="41">
        <v>318</v>
      </c>
      <c r="D382" s="15">
        <v>64.19</v>
      </c>
      <c r="E382" s="16">
        <f t="shared" si="36"/>
        <v>14</v>
      </c>
      <c r="F382" s="15">
        <v>0.85</v>
      </c>
      <c r="G382" s="3">
        <v>1.5</v>
      </c>
      <c r="H382" s="3">
        <v>1.5</v>
      </c>
      <c r="I382" s="15">
        <f t="shared" ref="I382:I391" si="65">AVERAGE(G382:H382)+0.1</f>
        <v>1.6</v>
      </c>
      <c r="J382" s="17">
        <f t="shared" ref="J382:J383" si="66">D382*F382*I382</f>
        <v>87.298400000000001</v>
      </c>
      <c r="K382" s="17">
        <f t="shared" ref="K382:K383" si="67">D382*F382*0.1</f>
        <v>5.4561500000000001</v>
      </c>
      <c r="L382" s="17">
        <f t="shared" si="40"/>
        <v>6.3750084043206012</v>
      </c>
      <c r="M382" s="18">
        <f t="shared" ref="M382:M391" si="68">D382*F382*$M$351</f>
        <v>35.770519399999998</v>
      </c>
      <c r="N382" s="19">
        <f t="shared" ref="N382:N383" si="69">J382-K382-M382</f>
        <v>46.071730600000009</v>
      </c>
    </row>
    <row r="383" spans="2:14" ht="15" customHeight="1" x14ac:dyDescent="0.2">
      <c r="B383" s="41">
        <v>318</v>
      </c>
      <c r="C383" s="41" t="s">
        <v>107</v>
      </c>
      <c r="D383" s="15">
        <v>58.19</v>
      </c>
      <c r="E383" s="16">
        <f t="shared" si="36"/>
        <v>14</v>
      </c>
      <c r="F383" s="15">
        <v>0.85</v>
      </c>
      <c r="G383" s="3">
        <v>1.5</v>
      </c>
      <c r="H383" s="3">
        <v>1.5</v>
      </c>
      <c r="I383" s="15">
        <f t="shared" si="65"/>
        <v>1.6</v>
      </c>
      <c r="J383" s="17">
        <f t="shared" si="66"/>
        <v>79.13839999999999</v>
      </c>
      <c r="K383" s="17">
        <f t="shared" si="67"/>
        <v>4.9461499999999994</v>
      </c>
      <c r="L383" s="17">
        <f t="shared" si="40"/>
        <v>5.7791204089019441</v>
      </c>
      <c r="M383" s="18">
        <f t="shared" si="68"/>
        <v>32.426959399999994</v>
      </c>
      <c r="N383" s="19">
        <f t="shared" si="69"/>
        <v>41.765290599999993</v>
      </c>
    </row>
    <row r="384" spans="2:14" ht="13.5" customHeight="1" x14ac:dyDescent="0.2">
      <c r="B384" s="41" t="s">
        <v>107</v>
      </c>
      <c r="C384" s="41" t="s">
        <v>108</v>
      </c>
      <c r="D384" s="15">
        <v>51.82</v>
      </c>
      <c r="E384" s="16">
        <f t="shared" si="36"/>
        <v>14</v>
      </c>
      <c r="F384" s="15">
        <v>0.85</v>
      </c>
      <c r="G384" s="3">
        <v>1.5</v>
      </c>
      <c r="H384" s="3">
        <v>1.5</v>
      </c>
      <c r="I384" s="15">
        <f t="shared" si="65"/>
        <v>1.6</v>
      </c>
      <c r="J384" s="17">
        <f t="shared" ref="J384:J392" si="70">D384*F384*I384</f>
        <v>70.475200000000001</v>
      </c>
      <c r="K384" s="17">
        <f t="shared" ref="K384:K392" si="71">D384*F384*0.1</f>
        <v>4.4047000000000001</v>
      </c>
      <c r="L384" s="17">
        <f t="shared" si="40"/>
        <v>5.1464859870991368</v>
      </c>
      <c r="M384" s="18">
        <f t="shared" si="68"/>
        <v>28.877213199999996</v>
      </c>
      <c r="N384" s="19">
        <f t="shared" ref="N384:N392" si="72">J384-K384-M384</f>
        <v>37.193286799999996</v>
      </c>
    </row>
    <row r="385" spans="2:14" ht="13.5" customHeight="1" x14ac:dyDescent="0.2">
      <c r="B385" s="41" t="s">
        <v>108</v>
      </c>
      <c r="C385" s="41" t="s">
        <v>109</v>
      </c>
      <c r="D385" s="15">
        <v>60.87</v>
      </c>
      <c r="E385" s="16">
        <f t="shared" si="36"/>
        <v>14</v>
      </c>
      <c r="F385" s="15">
        <v>0.85</v>
      </c>
      <c r="G385" s="3">
        <v>1.5</v>
      </c>
      <c r="H385" s="3">
        <v>1.5</v>
      </c>
      <c r="I385" s="15">
        <f t="shared" si="65"/>
        <v>1.6</v>
      </c>
      <c r="J385" s="17">
        <f t="shared" si="70"/>
        <v>82.783200000000008</v>
      </c>
      <c r="K385" s="17">
        <f t="shared" si="71"/>
        <v>5.1739500000000005</v>
      </c>
      <c r="L385" s="17">
        <f t="shared" si="40"/>
        <v>6.0452837135222772</v>
      </c>
      <c r="M385" s="18">
        <f t="shared" si="68"/>
        <v>33.920416199999998</v>
      </c>
      <c r="N385" s="19">
        <f t="shared" si="72"/>
        <v>43.688833800000005</v>
      </c>
    </row>
    <row r="386" spans="2:14" ht="15" customHeight="1" x14ac:dyDescent="0.2">
      <c r="B386" s="41" t="s">
        <v>109</v>
      </c>
      <c r="C386" s="41" t="s">
        <v>110</v>
      </c>
      <c r="D386" s="15">
        <v>52.17</v>
      </c>
      <c r="E386" s="16">
        <f t="shared" si="36"/>
        <v>14</v>
      </c>
      <c r="F386" s="15">
        <v>0.85</v>
      </c>
      <c r="G386" s="3">
        <v>1.5</v>
      </c>
      <c r="H386" s="3">
        <v>1.5</v>
      </c>
      <c r="I386" s="15">
        <f t="shared" si="65"/>
        <v>1.6</v>
      </c>
      <c r="J386" s="17">
        <f t="shared" si="70"/>
        <v>70.951200000000014</v>
      </c>
      <c r="K386" s="17">
        <f t="shared" si="71"/>
        <v>4.4344500000000009</v>
      </c>
      <c r="L386" s="17">
        <f t="shared" si="40"/>
        <v>5.1812461201652251</v>
      </c>
      <c r="M386" s="18">
        <f t="shared" si="68"/>
        <v>29.0722542</v>
      </c>
      <c r="N386" s="19">
        <f t="shared" si="72"/>
        <v>37.444495800000013</v>
      </c>
    </row>
    <row r="387" spans="2:14" ht="13.5" customHeight="1" x14ac:dyDescent="0.2">
      <c r="B387" s="41" t="s">
        <v>110</v>
      </c>
      <c r="C387" s="41" t="s">
        <v>111</v>
      </c>
      <c r="D387" s="15">
        <v>57.54</v>
      </c>
      <c r="E387" s="16">
        <f t="shared" si="36"/>
        <v>14</v>
      </c>
      <c r="F387" s="15">
        <v>0.85</v>
      </c>
      <c r="G387" s="3">
        <v>1.5</v>
      </c>
      <c r="H387" s="3">
        <v>1.5</v>
      </c>
      <c r="I387" s="15">
        <f t="shared" si="65"/>
        <v>1.6</v>
      </c>
      <c r="J387" s="17">
        <f t="shared" si="70"/>
        <v>78.254400000000004</v>
      </c>
      <c r="K387" s="17">
        <f t="shared" si="71"/>
        <v>4.8909000000000002</v>
      </c>
      <c r="L387" s="17">
        <f t="shared" si="40"/>
        <v>5.7145658760649232</v>
      </c>
      <c r="M387" s="18">
        <f t="shared" si="68"/>
        <v>32.064740399999998</v>
      </c>
      <c r="N387" s="19">
        <f t="shared" si="72"/>
        <v>41.298759600000004</v>
      </c>
    </row>
    <row r="388" spans="2:14" ht="13.5" customHeight="1" x14ac:dyDescent="0.2">
      <c r="B388" s="41" t="s">
        <v>111</v>
      </c>
      <c r="C388" s="41" t="s">
        <v>112</v>
      </c>
      <c r="D388" s="15">
        <v>52.47</v>
      </c>
      <c r="E388" s="16">
        <f t="shared" si="36"/>
        <v>14</v>
      </c>
      <c r="F388" s="15">
        <v>0.85</v>
      </c>
      <c r="G388" s="3">
        <v>1.5</v>
      </c>
      <c r="H388" s="3">
        <v>1.5</v>
      </c>
      <c r="I388" s="15">
        <f t="shared" si="65"/>
        <v>1.6</v>
      </c>
      <c r="J388" s="17">
        <f t="shared" si="70"/>
        <v>71.359200000000001</v>
      </c>
      <c r="K388" s="17">
        <f t="shared" si="71"/>
        <v>4.4599500000000001</v>
      </c>
      <c r="L388" s="17">
        <f t="shared" si="40"/>
        <v>5.2110405199361578</v>
      </c>
      <c r="M388" s="18">
        <f t="shared" si="68"/>
        <v>29.239432199999996</v>
      </c>
      <c r="N388" s="19">
        <f t="shared" si="72"/>
        <v>37.659817799999999</v>
      </c>
    </row>
    <row r="389" spans="2:14" ht="13.5" customHeight="1" x14ac:dyDescent="0.2">
      <c r="B389" s="41" t="s">
        <v>112</v>
      </c>
      <c r="C389" s="41" t="s">
        <v>113</v>
      </c>
      <c r="D389" s="15">
        <v>56.04</v>
      </c>
      <c r="E389" s="16">
        <f t="shared" si="36"/>
        <v>14</v>
      </c>
      <c r="F389" s="15">
        <v>0.85</v>
      </c>
      <c r="G389" s="3">
        <v>1.5</v>
      </c>
      <c r="H389" s="3">
        <v>1.5</v>
      </c>
      <c r="I389" s="15">
        <f t="shared" si="65"/>
        <v>1.6</v>
      </c>
      <c r="J389" s="17">
        <f t="shared" si="70"/>
        <v>76.214399999999998</v>
      </c>
      <c r="K389" s="17">
        <f t="shared" si="71"/>
        <v>4.7633999999999999</v>
      </c>
      <c r="L389" s="17">
        <f t="shared" si="40"/>
        <v>5.5655938772102589</v>
      </c>
      <c r="M389" s="18">
        <f t="shared" si="68"/>
        <v>31.228850399999999</v>
      </c>
      <c r="N389" s="19">
        <f t="shared" si="72"/>
        <v>40.222149599999995</v>
      </c>
    </row>
    <row r="390" spans="2:14" ht="13.5" customHeight="1" x14ac:dyDescent="0.2">
      <c r="B390" s="41" t="s">
        <v>113</v>
      </c>
      <c r="C390" s="41" t="s">
        <v>114</v>
      </c>
      <c r="D390" s="15">
        <v>93.64</v>
      </c>
      <c r="E390" s="16">
        <f t="shared" si="36"/>
        <v>14</v>
      </c>
      <c r="F390" s="15">
        <v>0.85</v>
      </c>
      <c r="G390" s="3">
        <v>1.5</v>
      </c>
      <c r="H390" s="3">
        <v>1.5</v>
      </c>
      <c r="I390" s="15">
        <f t="shared" si="65"/>
        <v>1.6</v>
      </c>
      <c r="J390" s="17">
        <f t="shared" si="70"/>
        <v>127.35039999999999</v>
      </c>
      <c r="K390" s="17">
        <f t="shared" si="71"/>
        <v>7.9593999999999996</v>
      </c>
      <c r="L390" s="17">
        <f t="shared" si="40"/>
        <v>9.2998253151671779</v>
      </c>
      <c r="M390" s="18">
        <f t="shared" si="68"/>
        <v>52.181826399999991</v>
      </c>
      <c r="N390" s="19">
        <f t="shared" si="72"/>
        <v>67.2091736</v>
      </c>
    </row>
    <row r="391" spans="2:14" ht="13.5" customHeight="1" x14ac:dyDescent="0.2">
      <c r="B391" s="41" t="s">
        <v>114</v>
      </c>
      <c r="C391" s="41" t="s">
        <v>115</v>
      </c>
      <c r="D391" s="15">
        <v>93.64</v>
      </c>
      <c r="E391" s="16">
        <f t="shared" si="36"/>
        <v>14</v>
      </c>
      <c r="F391" s="15">
        <v>0.85</v>
      </c>
      <c r="G391" s="3">
        <v>1.5</v>
      </c>
      <c r="H391" s="3">
        <v>1.5</v>
      </c>
      <c r="I391" s="15">
        <f t="shared" si="65"/>
        <v>1.6</v>
      </c>
      <c r="J391" s="17">
        <f t="shared" si="70"/>
        <v>127.35039999999999</v>
      </c>
      <c r="K391" s="17">
        <f t="shared" si="71"/>
        <v>7.9593999999999996</v>
      </c>
      <c r="L391" s="17">
        <f t="shared" si="40"/>
        <v>9.2998253151671779</v>
      </c>
      <c r="M391" s="18">
        <f t="shared" si="68"/>
        <v>52.181826399999991</v>
      </c>
      <c r="N391" s="19">
        <f t="shared" si="72"/>
        <v>67.2091736</v>
      </c>
    </row>
    <row r="392" spans="2:14" ht="15" customHeight="1" x14ac:dyDescent="0.2">
      <c r="B392" s="41" t="s">
        <v>116</v>
      </c>
      <c r="C392" s="41" t="s">
        <v>117</v>
      </c>
      <c r="D392" s="15">
        <v>63.46</v>
      </c>
      <c r="E392" s="16">
        <f>$B$351</f>
        <v>14</v>
      </c>
      <c r="F392" s="15">
        <v>0.85</v>
      </c>
      <c r="G392" s="3">
        <v>1.5</v>
      </c>
      <c r="H392" s="3">
        <v>1.5</v>
      </c>
      <c r="I392" s="15">
        <f>AVERAGE(G392:H392)+0.1</f>
        <v>1.6</v>
      </c>
      <c r="J392" s="17">
        <f t="shared" si="70"/>
        <v>86.305600000000013</v>
      </c>
      <c r="K392" s="17">
        <f t="shared" si="71"/>
        <v>5.3941000000000008</v>
      </c>
      <c r="L392" s="17">
        <f t="shared" si="40"/>
        <v>6.3025086982113319</v>
      </c>
      <c r="M392" s="18">
        <f>D392*F392*$M$351</f>
        <v>35.363719599999996</v>
      </c>
      <c r="N392" s="19">
        <f t="shared" si="72"/>
        <v>45.547780400000022</v>
      </c>
    </row>
    <row r="393" spans="2:14" ht="15" customHeight="1" x14ac:dyDescent="0.2">
      <c r="B393" s="41">
        <v>91</v>
      </c>
      <c r="C393" s="41">
        <v>311</v>
      </c>
      <c r="D393" s="15">
        <v>114.07</v>
      </c>
      <c r="E393" s="16">
        <f t="shared" si="36"/>
        <v>14</v>
      </c>
      <c r="F393" s="15">
        <v>0.85</v>
      </c>
      <c r="G393" s="3">
        <v>1.5</v>
      </c>
      <c r="H393" s="3">
        <v>1.5</v>
      </c>
      <c r="I393" s="15">
        <f t="shared" ref="I393:I396" si="73">AVERAGE(G393:H393)+0.1</f>
        <v>1.6</v>
      </c>
      <c r="J393" s="17">
        <f t="shared" ref="J393:J394" si="74">D393*F393*I393</f>
        <v>155.1352</v>
      </c>
      <c r="K393" s="17">
        <f t="shared" ref="K393:K394" si="75">D393*F393*0.1</f>
        <v>9.6959499999999998</v>
      </c>
      <c r="L393" s="17">
        <f t="shared" si="40"/>
        <v>11.328823939567705</v>
      </c>
      <c r="M393" s="18">
        <f t="shared" ref="M393:M396" si="76">D393*F393*$M$351</f>
        <v>63.566648199999989</v>
      </c>
      <c r="N393" s="19">
        <f t="shared" ref="N393:N394" si="77">J393-K393-M393</f>
        <v>81.872601799999998</v>
      </c>
    </row>
    <row r="394" spans="2:14" ht="15" customHeight="1" x14ac:dyDescent="0.2">
      <c r="B394" s="41">
        <v>311</v>
      </c>
      <c r="C394" s="41">
        <v>312</v>
      </c>
      <c r="D394" s="15">
        <v>97.88</v>
      </c>
      <c r="E394" s="16">
        <f t="shared" si="36"/>
        <v>14</v>
      </c>
      <c r="F394" s="15">
        <v>0.85</v>
      </c>
      <c r="G394" s="3">
        <v>1.5</v>
      </c>
      <c r="H394" s="3">
        <v>1.5</v>
      </c>
      <c r="I394" s="15">
        <f t="shared" si="73"/>
        <v>1.6</v>
      </c>
      <c r="J394" s="17">
        <f t="shared" si="74"/>
        <v>133.11679999999998</v>
      </c>
      <c r="K394" s="17">
        <f t="shared" si="75"/>
        <v>8.319799999999999</v>
      </c>
      <c r="L394" s="17">
        <f t="shared" si="40"/>
        <v>9.720919498596361</v>
      </c>
      <c r="M394" s="18">
        <f t="shared" si="76"/>
        <v>54.544608799999992</v>
      </c>
      <c r="N394" s="19">
        <f t="shared" si="77"/>
        <v>70.252391199999991</v>
      </c>
    </row>
    <row r="395" spans="2:14" ht="13.5" customHeight="1" x14ac:dyDescent="0.2">
      <c r="B395" s="41">
        <v>312</v>
      </c>
      <c r="C395" s="41">
        <v>313</v>
      </c>
      <c r="D395" s="15">
        <v>97.88</v>
      </c>
      <c r="E395" s="16">
        <f t="shared" si="36"/>
        <v>14</v>
      </c>
      <c r="F395" s="15">
        <v>0.85</v>
      </c>
      <c r="G395" s="3">
        <v>1.5</v>
      </c>
      <c r="H395" s="3">
        <v>1.5</v>
      </c>
      <c r="I395" s="15">
        <f t="shared" si="73"/>
        <v>1.6</v>
      </c>
      <c r="J395" s="17">
        <f>D395*F395*I395</f>
        <v>133.11679999999998</v>
      </c>
      <c r="K395" s="17">
        <f>D395*F395*0.1</f>
        <v>8.319799999999999</v>
      </c>
      <c r="L395" s="17">
        <f t="shared" si="40"/>
        <v>9.720919498596361</v>
      </c>
      <c r="M395" s="18">
        <f t="shared" si="76"/>
        <v>54.544608799999992</v>
      </c>
      <c r="N395" s="19">
        <f>J395-K395-M395</f>
        <v>70.252391199999991</v>
      </c>
    </row>
    <row r="396" spans="2:14" ht="13.5" customHeight="1" x14ac:dyDescent="0.2">
      <c r="B396" s="41">
        <v>313</v>
      </c>
      <c r="C396" s="41" t="s">
        <v>160</v>
      </c>
      <c r="D396" s="15">
        <v>13.38</v>
      </c>
      <c r="E396" s="16">
        <f t="shared" si="36"/>
        <v>14</v>
      </c>
      <c r="F396" s="15">
        <v>0.85</v>
      </c>
      <c r="G396" s="3">
        <v>1.5</v>
      </c>
      <c r="H396" s="3">
        <v>1.6199999999999903</v>
      </c>
      <c r="I396" s="15">
        <f t="shared" si="73"/>
        <v>1.6599999999999953</v>
      </c>
      <c r="J396" s="38">
        <f>D396*F396*I396</f>
        <v>18.879179999999948</v>
      </c>
      <c r="K396" s="38">
        <f>D396*F396*0.1</f>
        <v>1.1373000000000002</v>
      </c>
      <c r="L396" s="38">
        <f t="shared" si="40"/>
        <v>1.3288302297836057</v>
      </c>
      <c r="M396" s="39">
        <f t="shared" si="76"/>
        <v>7.4561388000000006</v>
      </c>
      <c r="N396" s="19">
        <f>J396-K396-M396</f>
        <v>10.285741199999947</v>
      </c>
    </row>
    <row r="397" spans="2:14" ht="15" customHeight="1" x14ac:dyDescent="0.2">
      <c r="B397" s="41">
        <v>309</v>
      </c>
      <c r="C397" s="41">
        <v>314</v>
      </c>
      <c r="D397" s="15">
        <v>88.63</v>
      </c>
      <c r="E397" s="16">
        <f t="shared" si="36"/>
        <v>14</v>
      </c>
      <c r="F397" s="15">
        <v>0.85</v>
      </c>
      <c r="G397" s="3">
        <v>2</v>
      </c>
      <c r="H397" s="3">
        <v>2</v>
      </c>
      <c r="I397" s="15">
        <f t="shared" ref="I397:I400" si="78">AVERAGE(G397:H397)+0.1</f>
        <v>2.1</v>
      </c>
      <c r="J397" s="17">
        <f t="shared" ref="J397:J398" si="79">D397*F397*I397</f>
        <v>158.20455000000001</v>
      </c>
      <c r="K397" s="17">
        <f t="shared" ref="K397:K398" si="80">D397*F397*0.1</f>
        <v>7.53355</v>
      </c>
      <c r="L397" s="17">
        <f t="shared" ref="L397:L400" si="81">D397*$L$351</f>
        <v>8.8022588389925982</v>
      </c>
      <c r="M397" s="18">
        <f t="shared" ref="M397:M400" si="82">D397*F397*$M$351</f>
        <v>49.389953799999994</v>
      </c>
      <c r="N397" s="19">
        <f t="shared" ref="N397:N398" si="83">J397-K397-M397</f>
        <v>101.28104620000002</v>
      </c>
    </row>
    <row r="398" spans="2:14" ht="15" customHeight="1" x14ac:dyDescent="0.2">
      <c r="B398" s="41">
        <v>314</v>
      </c>
      <c r="C398" s="41">
        <v>315</v>
      </c>
      <c r="D398" s="15">
        <v>88.59</v>
      </c>
      <c r="E398" s="16">
        <f t="shared" si="36"/>
        <v>14</v>
      </c>
      <c r="F398" s="15">
        <v>0.85</v>
      </c>
      <c r="G398" s="3">
        <v>2</v>
      </c>
      <c r="H398" s="3">
        <v>2</v>
      </c>
      <c r="I398" s="15">
        <f t="shared" si="78"/>
        <v>2.1</v>
      </c>
      <c r="J398" s="17">
        <f t="shared" si="79"/>
        <v>158.13315000000003</v>
      </c>
      <c r="K398" s="17">
        <f t="shared" si="80"/>
        <v>7.5301500000000008</v>
      </c>
      <c r="L398" s="17">
        <f t="shared" si="81"/>
        <v>8.7982862523564744</v>
      </c>
      <c r="M398" s="18">
        <f t="shared" si="82"/>
        <v>49.367663399999998</v>
      </c>
      <c r="N398" s="19">
        <f t="shared" si="83"/>
        <v>101.23533660000004</v>
      </c>
    </row>
    <row r="399" spans="2:14" ht="13.5" customHeight="1" x14ac:dyDescent="0.2">
      <c r="B399" s="41">
        <v>315</v>
      </c>
      <c r="C399" s="41">
        <v>316</v>
      </c>
      <c r="D399" s="15">
        <v>98.2</v>
      </c>
      <c r="E399" s="16">
        <f t="shared" si="36"/>
        <v>14</v>
      </c>
      <c r="F399" s="15">
        <v>0.85</v>
      </c>
      <c r="G399" s="3">
        <v>2</v>
      </c>
      <c r="H399" s="3">
        <v>2</v>
      </c>
      <c r="I399" s="15">
        <f t="shared" si="78"/>
        <v>2.1</v>
      </c>
      <c r="J399" s="17">
        <f>D399*F399*I399</f>
        <v>175.28700000000001</v>
      </c>
      <c r="K399" s="17">
        <f>D399*F399*0.1</f>
        <v>8.3469999999999995</v>
      </c>
      <c r="L399" s="17">
        <f t="shared" si="81"/>
        <v>9.7527001916853582</v>
      </c>
      <c r="M399" s="18">
        <f t="shared" si="82"/>
        <v>54.722931999999993</v>
      </c>
      <c r="N399" s="19">
        <f>J399-K399-M399</f>
        <v>112.21706800000001</v>
      </c>
    </row>
    <row r="400" spans="2:14" ht="13.5" customHeight="1" x14ac:dyDescent="0.2">
      <c r="B400" s="42">
        <v>316</v>
      </c>
      <c r="C400" s="42" t="s">
        <v>160</v>
      </c>
      <c r="D400" s="33">
        <v>98.2</v>
      </c>
      <c r="E400" s="34">
        <f t="shared" si="36"/>
        <v>14</v>
      </c>
      <c r="F400" s="33">
        <v>0.85</v>
      </c>
      <c r="G400" s="20">
        <v>2</v>
      </c>
      <c r="H400" s="20">
        <v>5.5</v>
      </c>
      <c r="I400" s="33">
        <f t="shared" si="78"/>
        <v>3.85</v>
      </c>
      <c r="J400" s="35">
        <f>D400*F400*I400</f>
        <v>321.35950000000003</v>
      </c>
      <c r="K400" s="35">
        <f>D400*F400*0.1</f>
        <v>8.3469999999999995</v>
      </c>
      <c r="L400" s="35">
        <f t="shared" si="81"/>
        <v>9.7527001916853582</v>
      </c>
      <c r="M400" s="36">
        <f t="shared" si="82"/>
        <v>54.722931999999993</v>
      </c>
      <c r="N400" s="37">
        <f>J400-K400-M400</f>
        <v>258.28956800000003</v>
      </c>
    </row>
    <row r="401" spans="2:14" s="10" customFormat="1" ht="13.5" customHeight="1" x14ac:dyDescent="0.2">
      <c r="B401" s="21"/>
      <c r="C401" s="22"/>
      <c r="D401" s="23">
        <f>SUM(D352:D400)</f>
        <v>3401.7</v>
      </c>
      <c r="E401" s="22"/>
      <c r="F401" s="22" t="s">
        <v>9</v>
      </c>
      <c r="I401" s="22"/>
      <c r="J401" s="23">
        <f>SUM(J352:J400)</f>
        <v>4944.8444424999998</v>
      </c>
      <c r="K401" s="23">
        <f>SUM(K352:K400)</f>
        <v>289.14449999999988</v>
      </c>
      <c r="L401" s="43">
        <f>SUM(L352:L400)</f>
        <v>337.83869900260765</v>
      </c>
      <c r="M401" s="23">
        <f>SUM(M352:M400)</f>
        <v>1895.6313420000001</v>
      </c>
      <c r="N401" s="23">
        <f>SUM(N352:N400)</f>
        <v>2760.0686005000007</v>
      </c>
    </row>
    <row r="402" spans="2:14" s="10" customFormat="1" ht="13.5" customHeight="1" x14ac:dyDescent="0.2">
      <c r="B402" s="21"/>
      <c r="C402" s="22"/>
      <c r="D402" s="23"/>
      <c r="E402" s="22"/>
      <c r="F402" s="22"/>
      <c r="G402" s="22"/>
      <c r="H402" s="24"/>
      <c r="I402" s="24"/>
      <c r="J402" s="31"/>
      <c r="K402" s="24"/>
      <c r="L402" s="25"/>
      <c r="M402" s="26">
        <f>-L401</f>
        <v>-337.83869900260765</v>
      </c>
    </row>
    <row r="403" spans="2:14" s="10" customFormat="1" ht="13.5" customHeight="1" x14ac:dyDescent="0.2">
      <c r="B403" s="21"/>
      <c r="C403" s="22"/>
      <c r="D403" s="23"/>
      <c r="E403" s="22"/>
      <c r="F403" s="22"/>
      <c r="G403" s="22"/>
      <c r="H403" s="24"/>
      <c r="I403" s="24"/>
      <c r="J403" s="31"/>
      <c r="K403" s="27" t="s">
        <v>153</v>
      </c>
      <c r="L403" s="27"/>
      <c r="M403" s="28">
        <f>M401-L401</f>
        <v>1557.7926429973925</v>
      </c>
    </row>
    <row r="404" spans="2:14" s="10" customFormat="1" ht="13.5" customHeight="1" x14ac:dyDescent="0.2">
      <c r="B404" s="21"/>
      <c r="C404" s="22"/>
      <c r="D404" s="23"/>
      <c r="E404" s="22"/>
      <c r="F404" s="22"/>
      <c r="G404" s="22"/>
      <c r="H404" s="24"/>
      <c r="I404" s="24"/>
      <c r="J404" s="31"/>
      <c r="K404" s="24"/>
      <c r="L404" s="24"/>
    </row>
    <row r="405" spans="2:14" ht="15" customHeight="1" x14ac:dyDescent="0.2">
      <c r="B405" s="133">
        <v>12</v>
      </c>
      <c r="C405" s="133"/>
      <c r="D405" s="133"/>
      <c r="E405" s="133"/>
      <c r="F405" s="133"/>
      <c r="G405" s="133"/>
      <c r="H405" s="133"/>
      <c r="I405" s="133"/>
      <c r="J405" s="133"/>
      <c r="K405" s="133"/>
      <c r="L405" s="13">
        <f>PI()*(B405*0.0254)^2/4</f>
        <v>7.296587699003966E-2</v>
      </c>
      <c r="M405" s="14">
        <f>0.3+(0.0254*B405)</f>
        <v>0.6048</v>
      </c>
      <c r="N405" s="118"/>
    </row>
    <row r="406" spans="2:14" ht="15" customHeight="1" x14ac:dyDescent="0.2">
      <c r="B406" s="41" t="s">
        <v>91</v>
      </c>
      <c r="C406" s="41" t="s">
        <v>100</v>
      </c>
      <c r="D406" s="15">
        <v>46.19</v>
      </c>
      <c r="E406" s="16">
        <f>$B$405</f>
        <v>12</v>
      </c>
      <c r="F406" s="15">
        <v>0.75</v>
      </c>
      <c r="G406" s="3">
        <v>1.5</v>
      </c>
      <c r="H406" s="3">
        <v>1.5</v>
      </c>
      <c r="I406" s="15">
        <f>AVERAGE(G406:H406)+0.1</f>
        <v>1.6</v>
      </c>
      <c r="J406" s="17">
        <f>D406*F406*I406</f>
        <v>55.427999999999997</v>
      </c>
      <c r="K406" s="17">
        <f>D406*F406*0.1</f>
        <v>3.4642499999999998</v>
      </c>
      <c r="L406" s="17">
        <f>D406*$L$405</f>
        <v>3.3702938581699318</v>
      </c>
      <c r="M406" s="18">
        <f>D406*F406*$M$405</f>
        <v>20.951784</v>
      </c>
      <c r="N406" s="19">
        <f>J406-K406-M406</f>
        <v>31.011965999999997</v>
      </c>
    </row>
    <row r="407" spans="2:14" ht="15" customHeight="1" x14ac:dyDescent="0.2">
      <c r="B407" s="41" t="s">
        <v>100</v>
      </c>
      <c r="C407" s="41" t="s">
        <v>101</v>
      </c>
      <c r="D407" s="15">
        <v>68.150000000000006</v>
      </c>
      <c r="E407" s="16">
        <f t="shared" ref="E407:E410" si="84">$B$405</f>
        <v>12</v>
      </c>
      <c r="F407" s="15">
        <v>0.75</v>
      </c>
      <c r="G407" s="3">
        <v>1.5</v>
      </c>
      <c r="H407" s="3">
        <v>1.5</v>
      </c>
      <c r="I407" s="15">
        <f t="shared" ref="I407:I410" si="85">AVERAGE(G407:H407)+0.1</f>
        <v>1.6</v>
      </c>
      <c r="J407" s="17">
        <f t="shared" ref="J407:J408" si="86">D407*F407*I407</f>
        <v>81.780000000000015</v>
      </c>
      <c r="K407" s="17">
        <f t="shared" ref="K407:K408" si="87">D407*F407*0.1</f>
        <v>5.111250000000001</v>
      </c>
      <c r="L407" s="17">
        <f t="shared" ref="L407:L410" si="88">D407*$L$405</f>
        <v>4.9726245168712033</v>
      </c>
      <c r="M407" s="18">
        <f t="shared" ref="M407:M410" si="89">D407*F407*$M$405</f>
        <v>30.912840000000003</v>
      </c>
      <c r="N407" s="19">
        <f t="shared" ref="N407:N408" si="90">J407-K407-M407</f>
        <v>45.755910000000014</v>
      </c>
    </row>
    <row r="408" spans="2:14" ht="15" customHeight="1" x14ac:dyDescent="0.2">
      <c r="B408" s="41" t="s">
        <v>101</v>
      </c>
      <c r="C408" s="41" t="s">
        <v>87</v>
      </c>
      <c r="D408" s="15">
        <v>66.22</v>
      </c>
      <c r="E408" s="16">
        <f t="shared" si="84"/>
        <v>12</v>
      </c>
      <c r="F408" s="15">
        <v>0.75</v>
      </c>
      <c r="G408" s="3">
        <v>1.5</v>
      </c>
      <c r="H408" s="3">
        <v>1.5</v>
      </c>
      <c r="I408" s="15">
        <f t="shared" si="85"/>
        <v>1.6</v>
      </c>
      <c r="J408" s="17">
        <f t="shared" si="86"/>
        <v>79.463999999999999</v>
      </c>
      <c r="K408" s="17">
        <f t="shared" si="87"/>
        <v>4.9664999999999999</v>
      </c>
      <c r="L408" s="17">
        <f t="shared" si="88"/>
        <v>4.8318003742804265</v>
      </c>
      <c r="M408" s="18">
        <f t="shared" si="89"/>
        <v>30.037392000000001</v>
      </c>
      <c r="N408" s="19">
        <f t="shared" si="90"/>
        <v>44.460108000000005</v>
      </c>
    </row>
    <row r="409" spans="2:14" ht="13.5" customHeight="1" x14ac:dyDescent="0.2">
      <c r="B409" s="41" t="s">
        <v>87</v>
      </c>
      <c r="C409" s="41" t="s">
        <v>102</v>
      </c>
      <c r="D409" s="15">
        <v>37.72</v>
      </c>
      <c r="E409" s="16">
        <f t="shared" si="84"/>
        <v>12</v>
      </c>
      <c r="F409" s="15">
        <v>0.75</v>
      </c>
      <c r="G409" s="3">
        <v>1.5</v>
      </c>
      <c r="H409" s="3">
        <v>1.5600000000000023</v>
      </c>
      <c r="I409" s="15">
        <f t="shared" si="85"/>
        <v>1.6300000000000012</v>
      </c>
      <c r="J409" s="17">
        <f>D409*F409*I409</f>
        <v>46.112700000000032</v>
      </c>
      <c r="K409" s="17">
        <f>D409*F409*0.1</f>
        <v>2.8290000000000002</v>
      </c>
      <c r="L409" s="17">
        <f t="shared" si="88"/>
        <v>2.7522728800642957</v>
      </c>
      <c r="M409" s="18">
        <f t="shared" si="89"/>
        <v>17.109791999999999</v>
      </c>
      <c r="N409" s="19">
        <f>J409-K409-M409</f>
        <v>26.173908000000033</v>
      </c>
    </row>
    <row r="410" spans="2:14" ht="13.5" customHeight="1" x14ac:dyDescent="0.2">
      <c r="B410" s="42" t="s">
        <v>102</v>
      </c>
      <c r="C410" s="42" t="s">
        <v>103</v>
      </c>
      <c r="D410" s="33">
        <v>80.59</v>
      </c>
      <c r="E410" s="34">
        <f t="shared" si="84"/>
        <v>12</v>
      </c>
      <c r="F410" s="33">
        <v>0.75</v>
      </c>
      <c r="G410" s="20">
        <v>1.5600000000000023</v>
      </c>
      <c r="H410" s="20">
        <v>1.75</v>
      </c>
      <c r="I410" s="33">
        <f t="shared" si="85"/>
        <v>1.7550000000000012</v>
      </c>
      <c r="J410" s="35">
        <f>D410*F410*I410</f>
        <v>106.07658750000007</v>
      </c>
      <c r="K410" s="35">
        <f>D410*F410*0.1</f>
        <v>6.0442500000000008</v>
      </c>
      <c r="L410" s="35">
        <f t="shared" si="88"/>
        <v>5.8803200266272961</v>
      </c>
      <c r="M410" s="36">
        <f t="shared" si="89"/>
        <v>36.555624000000002</v>
      </c>
      <c r="N410" s="37">
        <f>J410-K410-M410</f>
        <v>63.476713500000066</v>
      </c>
    </row>
    <row r="411" spans="2:14" s="10" customFormat="1" ht="13.5" customHeight="1" x14ac:dyDescent="0.2">
      <c r="B411" s="21"/>
      <c r="C411" s="22"/>
      <c r="D411" s="23">
        <f>SUM(D406:D410)</f>
        <v>298.87</v>
      </c>
      <c r="E411" s="22"/>
      <c r="F411" s="22" t="s">
        <v>9</v>
      </c>
      <c r="I411" s="22"/>
      <c r="J411" s="23">
        <f>SUM(J406:J410)</f>
        <v>368.86128750000012</v>
      </c>
      <c r="K411" s="23">
        <f>SUM(K406:K410)</f>
        <v>22.415250000000004</v>
      </c>
      <c r="L411" s="43">
        <f>SUM(L406:L410)</f>
        <v>21.807311656013152</v>
      </c>
      <c r="M411" s="23">
        <f>SUM(M406:M410)</f>
        <v>135.567432</v>
      </c>
      <c r="N411" s="23">
        <f>SUM(N406:N410)</f>
        <v>210.87860550000013</v>
      </c>
    </row>
    <row r="412" spans="2:14" s="10" customFormat="1" ht="13.5" customHeight="1" x14ac:dyDescent="0.2">
      <c r="B412" s="21"/>
      <c r="C412" s="22"/>
      <c r="D412" s="23"/>
      <c r="E412" s="22"/>
      <c r="F412" s="22"/>
      <c r="G412" s="22"/>
      <c r="H412" s="24"/>
      <c r="I412" s="24"/>
      <c r="J412" s="31"/>
      <c r="K412" s="24"/>
      <c r="L412" s="25"/>
      <c r="M412" s="26">
        <f>-L411</f>
        <v>-21.807311656013152</v>
      </c>
    </row>
    <row r="413" spans="2:14" s="10" customFormat="1" ht="13.5" customHeight="1" x14ac:dyDescent="0.2">
      <c r="B413" s="21"/>
      <c r="C413" s="22"/>
      <c r="D413" s="23"/>
      <c r="E413" s="22"/>
      <c r="F413" s="22"/>
      <c r="G413" s="22"/>
      <c r="H413" s="24"/>
      <c r="I413" s="24"/>
      <c r="J413" s="31"/>
      <c r="K413" s="27" t="s">
        <v>153</v>
      </c>
      <c r="L413" s="27"/>
      <c r="M413" s="28">
        <f>M411-L411</f>
        <v>113.76012034398684</v>
      </c>
    </row>
    <row r="414" spans="2:14" s="10" customFormat="1" ht="13.5" customHeight="1" x14ac:dyDescent="0.2">
      <c r="B414" s="21"/>
      <c r="C414" s="22"/>
      <c r="D414" s="23"/>
      <c r="E414" s="22"/>
      <c r="F414" s="22"/>
      <c r="G414" s="22"/>
      <c r="H414" s="24"/>
      <c r="I414" s="24"/>
      <c r="J414" s="31"/>
      <c r="K414" s="24"/>
      <c r="L414" s="24"/>
    </row>
    <row r="415" spans="2:14" s="10" customFormat="1" ht="13.5" customHeight="1" x14ac:dyDescent="0.2">
      <c r="B415" s="21"/>
      <c r="C415" s="22"/>
      <c r="D415" s="23"/>
      <c r="E415" s="22"/>
      <c r="F415" s="22"/>
      <c r="G415" s="22"/>
      <c r="H415" s="24"/>
      <c r="I415" s="24"/>
      <c r="J415" s="31"/>
      <c r="K415" s="24"/>
      <c r="L415" s="24"/>
    </row>
  </sheetData>
  <mergeCells count="7">
    <mergeCell ref="B351:K351"/>
    <mergeCell ref="B405:K405"/>
    <mergeCell ref="D1:K1"/>
    <mergeCell ref="B7:C7"/>
    <mergeCell ref="B8:C8"/>
    <mergeCell ref="B9:K9"/>
    <mergeCell ref="B6:N6"/>
  </mergeCells>
  <pageMargins left="0.7" right="0.7" top="0.75" bottom="0.75" header="0.3" footer="0.3"/>
  <pageSetup orientation="portrait" r:id="rId1"/>
  <headerFooter alignWithMargins="0">
    <oddHeader>&amp;C&amp;G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3"/>
  <sheetViews>
    <sheetView zoomScale="110" zoomScaleNormal="110" zoomScaleSheetLayoutView="110" workbookViewId="0">
      <selection activeCell="K3" sqref="K3"/>
    </sheetView>
  </sheetViews>
  <sheetFormatPr baseColWidth="10" defaultColWidth="11.42578125" defaultRowHeight="11.25" x14ac:dyDescent="0.2"/>
  <cols>
    <col min="1" max="1" width="2.42578125" style="3" customWidth="1"/>
    <col min="2" max="2" width="11.42578125" style="3" customWidth="1"/>
    <col min="3" max="3" width="13.42578125" style="3" customWidth="1"/>
    <col min="4" max="4" width="11.42578125" style="3" customWidth="1"/>
    <col min="5" max="5" width="2.7109375" style="3" customWidth="1"/>
    <col min="6" max="6" width="11.42578125" style="3" customWidth="1"/>
    <col min="7" max="7" width="13.42578125" style="3" customWidth="1"/>
    <col min="8" max="8" width="11.42578125" style="3" customWidth="1"/>
    <col min="9" max="9" width="2.7109375" style="3" customWidth="1"/>
    <col min="10" max="10" width="11.42578125" style="3" customWidth="1"/>
    <col min="11" max="11" width="13.42578125" style="3" customWidth="1"/>
    <col min="12" max="40" width="11.42578125" style="3" customWidth="1"/>
    <col min="41" max="16384" width="11.42578125" style="3"/>
  </cols>
  <sheetData>
    <row r="1" spans="2:12" ht="39" customHeight="1" x14ac:dyDescent="0.2">
      <c r="B1" s="142" t="s">
        <v>11</v>
      </c>
      <c r="C1" s="141" t="s">
        <v>133</v>
      </c>
      <c r="D1" s="141"/>
      <c r="E1" s="141"/>
      <c r="F1" s="141"/>
      <c r="G1" s="141"/>
      <c r="H1" s="141"/>
      <c r="I1" s="141"/>
      <c r="J1" s="141"/>
      <c r="K1" s="120"/>
    </row>
    <row r="2" spans="2:12" ht="12.75" customHeight="1" x14ac:dyDescent="0.2">
      <c r="B2" s="2" t="s">
        <v>138</v>
      </c>
      <c r="C2" s="3" t="str">
        <f>'[1]PARTIDA A'!C2</f>
        <v>DELEGACIÓN DE MIRAFLORES</v>
      </c>
      <c r="E2" s="4"/>
      <c r="F2" s="4"/>
      <c r="G2" s="4"/>
    </row>
    <row r="3" spans="2:12" x14ac:dyDescent="0.2">
      <c r="B3" s="2" t="s">
        <v>139</v>
      </c>
      <c r="C3" s="3" t="str">
        <f>'[1]PARTIDA A'!C3</f>
        <v>MUNICIPIO DE LOS CABOS, B.C.S</v>
      </c>
      <c r="G3" s="5"/>
      <c r="K3" s="6"/>
    </row>
    <row r="4" spans="2:12" x14ac:dyDescent="0.2">
      <c r="B4" s="2"/>
      <c r="G4" s="5"/>
      <c r="K4" s="6"/>
    </row>
    <row r="5" spans="2:12" ht="12" thickBot="1" x14ac:dyDescent="0.25">
      <c r="D5" s="19"/>
      <c r="G5" s="5"/>
      <c r="K5" s="6"/>
    </row>
    <row r="6" spans="2:12" s="4" customFormat="1" ht="21" x14ac:dyDescent="0.2">
      <c r="B6" s="48" t="s">
        <v>126</v>
      </c>
      <c r="C6" s="49" t="s">
        <v>127</v>
      </c>
      <c r="D6" s="50" t="s">
        <v>128</v>
      </c>
      <c r="F6" s="48" t="s">
        <v>126</v>
      </c>
      <c r="G6" s="49" t="s">
        <v>127</v>
      </c>
      <c r="H6" s="50" t="s">
        <v>128</v>
      </c>
      <c r="J6" s="48" t="s">
        <v>126</v>
      </c>
      <c r="K6" s="49" t="s">
        <v>127</v>
      </c>
      <c r="L6" s="50" t="s">
        <v>128</v>
      </c>
    </row>
    <row r="7" spans="2:12" x14ac:dyDescent="0.2">
      <c r="B7" s="56">
        <v>1</v>
      </c>
      <c r="C7" s="46">
        <v>1.5</v>
      </c>
      <c r="D7" s="51">
        <v>1.5</v>
      </c>
      <c r="E7" s="41"/>
      <c r="F7" s="56">
        <v>48</v>
      </c>
      <c r="G7" s="46">
        <v>1.25</v>
      </c>
      <c r="H7" s="51">
        <v>1.25</v>
      </c>
      <c r="I7" s="41"/>
      <c r="J7" s="57">
        <v>95</v>
      </c>
      <c r="K7" s="46">
        <v>1.5</v>
      </c>
      <c r="L7" s="51">
        <v>1.5</v>
      </c>
    </row>
    <row r="8" spans="2:12" x14ac:dyDescent="0.2">
      <c r="B8" s="56">
        <v>2</v>
      </c>
      <c r="C8" s="46">
        <v>1.5</v>
      </c>
      <c r="D8" s="51">
        <v>1.5</v>
      </c>
      <c r="E8" s="41"/>
      <c r="F8" s="56">
        <v>49</v>
      </c>
      <c r="G8" s="46">
        <v>1.5</v>
      </c>
      <c r="H8" s="51">
        <v>1.5</v>
      </c>
      <c r="I8" s="41"/>
      <c r="J8" s="57">
        <v>96</v>
      </c>
      <c r="K8" s="46">
        <v>1.5</v>
      </c>
      <c r="L8" s="51">
        <v>1.5</v>
      </c>
    </row>
    <row r="9" spans="2:12" x14ac:dyDescent="0.2">
      <c r="B9" s="56">
        <v>3</v>
      </c>
      <c r="C9" s="46">
        <v>1.5</v>
      </c>
      <c r="D9" s="51">
        <v>1.5</v>
      </c>
      <c r="E9" s="41"/>
      <c r="F9" s="56">
        <v>50</v>
      </c>
      <c r="G9" s="46">
        <v>1.5</v>
      </c>
      <c r="H9" s="51">
        <v>1.5</v>
      </c>
      <c r="I9" s="41"/>
      <c r="J9" s="57">
        <v>97</v>
      </c>
      <c r="K9" s="46">
        <v>1.25</v>
      </c>
      <c r="L9" s="51">
        <v>1.25</v>
      </c>
    </row>
    <row r="10" spans="2:12" x14ac:dyDescent="0.2">
      <c r="B10" s="56">
        <v>4</v>
      </c>
      <c r="C10" s="46">
        <v>1.5</v>
      </c>
      <c r="D10" s="51">
        <v>1.5</v>
      </c>
      <c r="E10" s="41"/>
      <c r="F10" s="56">
        <v>51</v>
      </c>
      <c r="G10" s="46">
        <v>1.5</v>
      </c>
      <c r="H10" s="51">
        <v>1.5</v>
      </c>
      <c r="I10" s="41"/>
      <c r="J10" s="57">
        <v>98</v>
      </c>
      <c r="K10" s="46">
        <v>1.5</v>
      </c>
      <c r="L10" s="51">
        <v>1.5</v>
      </c>
    </row>
    <row r="11" spans="2:12" x14ac:dyDescent="0.2">
      <c r="B11" s="56">
        <v>5</v>
      </c>
      <c r="C11" s="46">
        <v>1.5</v>
      </c>
      <c r="D11" s="51">
        <v>1.5</v>
      </c>
      <c r="E11" s="41"/>
      <c r="F11" s="56">
        <v>52</v>
      </c>
      <c r="G11" s="46">
        <v>1.5</v>
      </c>
      <c r="H11" s="51">
        <v>1.5</v>
      </c>
      <c r="I11" s="41"/>
      <c r="J11" s="57">
        <v>100</v>
      </c>
      <c r="K11" s="46">
        <v>1.5</v>
      </c>
      <c r="L11" s="51">
        <v>1.5</v>
      </c>
    </row>
    <row r="12" spans="2:12" x14ac:dyDescent="0.2">
      <c r="B12" s="56">
        <v>6</v>
      </c>
      <c r="C12" s="46">
        <v>1.5</v>
      </c>
      <c r="D12" s="51">
        <v>1.5</v>
      </c>
      <c r="E12" s="41"/>
      <c r="F12" s="56">
        <v>53</v>
      </c>
      <c r="G12" s="46">
        <v>1.5</v>
      </c>
      <c r="H12" s="51">
        <v>1.5</v>
      </c>
      <c r="I12" s="41"/>
      <c r="J12" s="57">
        <v>101</v>
      </c>
      <c r="K12" s="46">
        <v>1.5</v>
      </c>
      <c r="L12" s="51">
        <v>1.5</v>
      </c>
    </row>
    <row r="13" spans="2:12" x14ac:dyDescent="0.2">
      <c r="B13" s="56">
        <v>7</v>
      </c>
      <c r="C13" s="46">
        <v>1.25</v>
      </c>
      <c r="D13" s="51">
        <v>1.25</v>
      </c>
      <c r="E13" s="41"/>
      <c r="F13" s="56">
        <v>54</v>
      </c>
      <c r="G13" s="46">
        <v>1.5</v>
      </c>
      <c r="H13" s="51">
        <v>1.5</v>
      </c>
      <c r="I13" s="41"/>
      <c r="J13" s="57">
        <v>102</v>
      </c>
      <c r="K13" s="46">
        <v>1.5</v>
      </c>
      <c r="L13" s="51">
        <v>1.5</v>
      </c>
    </row>
    <row r="14" spans="2:12" x14ac:dyDescent="0.2">
      <c r="B14" s="56">
        <v>8</v>
      </c>
      <c r="C14" s="46">
        <v>1.5</v>
      </c>
      <c r="D14" s="51">
        <v>1.5</v>
      </c>
      <c r="E14" s="41"/>
      <c r="F14" s="56">
        <v>55</v>
      </c>
      <c r="G14" s="46">
        <v>1.5</v>
      </c>
      <c r="H14" s="51">
        <v>1.5</v>
      </c>
      <c r="I14" s="41"/>
      <c r="J14" s="57">
        <v>103</v>
      </c>
      <c r="K14" s="46">
        <v>1.5</v>
      </c>
      <c r="L14" s="51">
        <v>1.5</v>
      </c>
    </row>
    <row r="15" spans="2:12" s="10" customFormat="1" ht="13.5" customHeight="1" x14ac:dyDescent="0.2">
      <c r="B15" s="56">
        <v>9</v>
      </c>
      <c r="C15" s="53">
        <v>1.5</v>
      </c>
      <c r="D15" s="58">
        <v>1.5</v>
      </c>
      <c r="E15" s="59"/>
      <c r="F15" s="57">
        <v>56</v>
      </c>
      <c r="G15" s="46">
        <v>1.5</v>
      </c>
      <c r="H15" s="51">
        <v>1.5</v>
      </c>
      <c r="I15" s="45"/>
      <c r="J15" s="57">
        <v>104</v>
      </c>
      <c r="K15" s="46">
        <v>1.5</v>
      </c>
      <c r="L15" s="51">
        <v>1.5</v>
      </c>
    </row>
    <row r="16" spans="2:12" s="10" customFormat="1" ht="13.5" customHeight="1" x14ac:dyDescent="0.2">
      <c r="B16" s="56">
        <v>10</v>
      </c>
      <c r="C16" s="53">
        <v>1.5</v>
      </c>
      <c r="D16" s="58">
        <v>1.5</v>
      </c>
      <c r="E16" s="59"/>
      <c r="F16" s="57">
        <v>57</v>
      </c>
      <c r="G16" s="46">
        <v>1.5</v>
      </c>
      <c r="H16" s="51">
        <v>1.5</v>
      </c>
      <c r="I16" s="45"/>
      <c r="J16" s="57">
        <v>105</v>
      </c>
      <c r="K16" s="46">
        <v>1.5</v>
      </c>
      <c r="L16" s="51">
        <v>1.5</v>
      </c>
    </row>
    <row r="17" spans="2:12" x14ac:dyDescent="0.2">
      <c r="B17" s="56">
        <v>11</v>
      </c>
      <c r="C17" s="46">
        <v>1.25</v>
      </c>
      <c r="D17" s="51">
        <v>1.25</v>
      </c>
      <c r="E17" s="41"/>
      <c r="F17" s="57">
        <v>58</v>
      </c>
      <c r="G17" s="46">
        <v>1.5</v>
      </c>
      <c r="H17" s="51">
        <v>1.5</v>
      </c>
      <c r="I17" s="41"/>
      <c r="J17" s="57">
        <v>106</v>
      </c>
      <c r="K17" s="46">
        <v>1.25</v>
      </c>
      <c r="L17" s="51">
        <v>1.25</v>
      </c>
    </row>
    <row r="18" spans="2:12" x14ac:dyDescent="0.2">
      <c r="B18" s="56">
        <v>12</v>
      </c>
      <c r="C18" s="46">
        <v>1.6</v>
      </c>
      <c r="D18" s="51">
        <v>1.75</v>
      </c>
      <c r="E18" s="41"/>
      <c r="F18" s="57">
        <v>59</v>
      </c>
      <c r="G18" s="46">
        <v>1.5</v>
      </c>
      <c r="H18" s="51">
        <v>1.5</v>
      </c>
      <c r="I18" s="41"/>
      <c r="J18" s="57">
        <v>107</v>
      </c>
      <c r="K18" s="46">
        <v>2.9</v>
      </c>
      <c r="L18" s="51">
        <v>3</v>
      </c>
    </row>
    <row r="19" spans="2:12" x14ac:dyDescent="0.2">
      <c r="B19" s="56">
        <v>13</v>
      </c>
      <c r="C19" s="46">
        <v>1.5</v>
      </c>
      <c r="D19" s="51">
        <v>1.5</v>
      </c>
      <c r="E19" s="41"/>
      <c r="F19" s="57">
        <v>60</v>
      </c>
      <c r="G19" s="46">
        <v>1.5</v>
      </c>
      <c r="H19" s="51">
        <v>1.5</v>
      </c>
      <c r="I19" s="41"/>
      <c r="J19" s="57">
        <v>108</v>
      </c>
      <c r="K19" s="46">
        <v>1.5</v>
      </c>
      <c r="L19" s="51">
        <v>1.5</v>
      </c>
    </row>
    <row r="20" spans="2:12" x14ac:dyDescent="0.2">
      <c r="B20" s="56">
        <v>14</v>
      </c>
      <c r="C20" s="46">
        <v>1.5</v>
      </c>
      <c r="D20" s="51">
        <v>1.5</v>
      </c>
      <c r="E20" s="41"/>
      <c r="F20" s="57">
        <v>61</v>
      </c>
      <c r="G20" s="46">
        <v>1.5</v>
      </c>
      <c r="H20" s="51">
        <v>1.5</v>
      </c>
      <c r="I20" s="41"/>
      <c r="J20" s="57">
        <v>109</v>
      </c>
      <c r="K20" s="46">
        <v>1.5</v>
      </c>
      <c r="L20" s="51">
        <v>1.5</v>
      </c>
    </row>
    <row r="21" spans="2:12" x14ac:dyDescent="0.2">
      <c r="B21" s="56">
        <v>15</v>
      </c>
      <c r="C21" s="46">
        <v>1.5</v>
      </c>
      <c r="D21" s="51">
        <v>1.5</v>
      </c>
      <c r="E21" s="41"/>
      <c r="F21" s="57">
        <v>62</v>
      </c>
      <c r="G21" s="46">
        <v>1.5</v>
      </c>
      <c r="H21" s="51">
        <v>1.5</v>
      </c>
      <c r="I21" s="41"/>
      <c r="J21" s="57">
        <v>110</v>
      </c>
      <c r="K21" s="46">
        <v>1.5</v>
      </c>
      <c r="L21" s="51">
        <v>1.5</v>
      </c>
    </row>
    <row r="22" spans="2:12" x14ac:dyDescent="0.2">
      <c r="B22" s="56">
        <v>16</v>
      </c>
      <c r="C22" s="46">
        <v>1.5</v>
      </c>
      <c r="D22" s="51">
        <v>1.5</v>
      </c>
      <c r="E22" s="41"/>
      <c r="F22" s="57">
        <v>63</v>
      </c>
      <c r="G22" s="46" t="s">
        <v>129</v>
      </c>
      <c r="H22" s="51"/>
      <c r="I22" s="41"/>
      <c r="J22" s="57">
        <v>111</v>
      </c>
      <c r="K22" s="46">
        <v>1.25</v>
      </c>
      <c r="L22" s="51">
        <v>1.5</v>
      </c>
    </row>
    <row r="23" spans="2:12" x14ac:dyDescent="0.2">
      <c r="B23" s="56">
        <v>17</v>
      </c>
      <c r="C23" s="46">
        <v>1.5</v>
      </c>
      <c r="D23" s="51">
        <v>1.5</v>
      </c>
      <c r="E23" s="41"/>
      <c r="F23" s="57">
        <v>64</v>
      </c>
      <c r="G23" s="46">
        <v>1.5</v>
      </c>
      <c r="H23" s="51">
        <v>1.5</v>
      </c>
      <c r="I23" s="41"/>
      <c r="J23" s="57">
        <v>112</v>
      </c>
      <c r="K23" s="46">
        <v>1.5</v>
      </c>
      <c r="L23" s="51">
        <v>1.5</v>
      </c>
    </row>
    <row r="24" spans="2:12" x14ac:dyDescent="0.2">
      <c r="B24" s="56">
        <v>18</v>
      </c>
      <c r="C24" s="46">
        <v>1.5</v>
      </c>
      <c r="D24" s="51">
        <v>1.5</v>
      </c>
      <c r="E24" s="41"/>
      <c r="F24" s="57">
        <v>65</v>
      </c>
      <c r="G24" s="46">
        <v>1.5</v>
      </c>
      <c r="H24" s="51">
        <v>1.5</v>
      </c>
      <c r="I24" s="41"/>
      <c r="J24" s="57">
        <v>113</v>
      </c>
      <c r="K24" s="46">
        <v>1.5</v>
      </c>
      <c r="L24" s="51">
        <v>1.5</v>
      </c>
    </row>
    <row r="25" spans="2:12" x14ac:dyDescent="0.2">
      <c r="B25" s="56">
        <v>19</v>
      </c>
      <c r="C25" s="46">
        <v>1.5</v>
      </c>
      <c r="D25" s="51">
        <v>1.5</v>
      </c>
      <c r="E25" s="41"/>
      <c r="F25" s="57">
        <v>66</v>
      </c>
      <c r="G25" s="46">
        <v>1.5</v>
      </c>
      <c r="H25" s="51">
        <v>1.5</v>
      </c>
      <c r="I25" s="41"/>
      <c r="J25" s="57">
        <v>114</v>
      </c>
      <c r="K25" s="46">
        <v>1.5</v>
      </c>
      <c r="L25" s="51">
        <v>1.5</v>
      </c>
    </row>
    <row r="26" spans="2:12" x14ac:dyDescent="0.2">
      <c r="B26" s="56">
        <v>20</v>
      </c>
      <c r="C26" s="46">
        <v>1.5</v>
      </c>
      <c r="D26" s="51">
        <v>1.5</v>
      </c>
      <c r="E26" s="41"/>
      <c r="F26" s="57">
        <v>67</v>
      </c>
      <c r="G26" s="46">
        <v>1.56</v>
      </c>
      <c r="H26" s="51">
        <v>1.75</v>
      </c>
      <c r="I26" s="41"/>
      <c r="J26" s="57">
        <v>115</v>
      </c>
      <c r="K26" s="46">
        <v>1.5</v>
      </c>
      <c r="L26" s="51">
        <v>1.5</v>
      </c>
    </row>
    <row r="27" spans="2:12" x14ac:dyDescent="0.2">
      <c r="B27" s="56">
        <v>21</v>
      </c>
      <c r="C27" s="46">
        <v>1.5</v>
      </c>
      <c r="D27" s="51">
        <v>1.5</v>
      </c>
      <c r="E27" s="41"/>
      <c r="F27" s="57">
        <v>68</v>
      </c>
      <c r="G27" s="46">
        <v>1.75</v>
      </c>
      <c r="H27" s="51">
        <v>1.75</v>
      </c>
      <c r="I27" s="41"/>
      <c r="J27" s="57">
        <v>116</v>
      </c>
      <c r="K27" s="46">
        <v>1.5</v>
      </c>
      <c r="L27" s="51">
        <v>1.5</v>
      </c>
    </row>
    <row r="28" spans="2:12" x14ac:dyDescent="0.2">
      <c r="B28" s="56">
        <v>22</v>
      </c>
      <c r="C28" s="46">
        <v>1.5</v>
      </c>
      <c r="D28" s="51">
        <v>1.5</v>
      </c>
      <c r="E28" s="41"/>
      <c r="F28" s="57">
        <v>69</v>
      </c>
      <c r="G28" s="46">
        <v>1.5</v>
      </c>
      <c r="H28" s="51">
        <v>1.5</v>
      </c>
      <c r="I28" s="41"/>
      <c r="J28" s="57">
        <v>117</v>
      </c>
      <c r="K28" s="46">
        <v>1.5</v>
      </c>
      <c r="L28" s="51">
        <v>1.5</v>
      </c>
    </row>
    <row r="29" spans="2:12" x14ac:dyDescent="0.2">
      <c r="B29" s="56">
        <v>23</v>
      </c>
      <c r="C29" s="46">
        <v>1.25</v>
      </c>
      <c r="D29" s="51">
        <v>1.25</v>
      </c>
      <c r="E29" s="41"/>
      <c r="F29" s="57">
        <v>70</v>
      </c>
      <c r="G29" s="46">
        <v>1.5</v>
      </c>
      <c r="H29" s="51">
        <v>1.5</v>
      </c>
      <c r="I29" s="41"/>
      <c r="J29" s="57">
        <v>118</v>
      </c>
      <c r="K29" s="46">
        <v>1.5</v>
      </c>
      <c r="L29" s="51">
        <v>1.5</v>
      </c>
    </row>
    <row r="30" spans="2:12" x14ac:dyDescent="0.2">
      <c r="B30" s="56">
        <v>24</v>
      </c>
      <c r="C30" s="46">
        <v>1.5</v>
      </c>
      <c r="D30" s="51">
        <v>1.5</v>
      </c>
      <c r="E30" s="41"/>
      <c r="F30" s="57">
        <v>71</v>
      </c>
      <c r="G30" s="46">
        <v>1.5</v>
      </c>
      <c r="H30" s="51">
        <v>1.5</v>
      </c>
      <c r="I30" s="41"/>
      <c r="J30" s="57">
        <v>119</v>
      </c>
      <c r="K30" s="53">
        <v>1.5</v>
      </c>
      <c r="L30" s="54">
        <v>1.5</v>
      </c>
    </row>
    <row r="31" spans="2:12" x14ac:dyDescent="0.2">
      <c r="B31" s="56">
        <v>25</v>
      </c>
      <c r="C31" s="46">
        <v>1.5</v>
      </c>
      <c r="D31" s="51">
        <v>1.5</v>
      </c>
      <c r="E31" s="41"/>
      <c r="F31" s="57">
        <v>72</v>
      </c>
      <c r="G31" s="46">
        <v>1.5</v>
      </c>
      <c r="H31" s="51">
        <v>1.5</v>
      </c>
      <c r="I31" s="41"/>
      <c r="J31" s="57">
        <v>120</v>
      </c>
      <c r="K31" s="53">
        <v>1.72</v>
      </c>
      <c r="L31" s="54">
        <v>1.75</v>
      </c>
    </row>
    <row r="32" spans="2:12" x14ac:dyDescent="0.2">
      <c r="B32" s="56">
        <v>26</v>
      </c>
      <c r="C32" s="46">
        <v>1.5</v>
      </c>
      <c r="D32" s="51">
        <v>1.5</v>
      </c>
      <c r="E32" s="41"/>
      <c r="F32" s="57">
        <v>73</v>
      </c>
      <c r="G32" s="46">
        <v>1.5</v>
      </c>
      <c r="H32" s="51">
        <v>1.5</v>
      </c>
      <c r="I32" s="41"/>
      <c r="J32" s="57">
        <v>121</v>
      </c>
      <c r="K32" s="46">
        <v>1.5</v>
      </c>
      <c r="L32" s="51">
        <v>1.5</v>
      </c>
    </row>
    <row r="33" spans="2:12" x14ac:dyDescent="0.2">
      <c r="B33" s="56">
        <v>27</v>
      </c>
      <c r="C33" s="46">
        <v>1.5</v>
      </c>
      <c r="D33" s="51">
        <v>1.5</v>
      </c>
      <c r="E33" s="41"/>
      <c r="F33" s="57">
        <v>74</v>
      </c>
      <c r="G33" s="46">
        <v>1.5</v>
      </c>
      <c r="H33" s="51">
        <v>1.5</v>
      </c>
      <c r="I33" s="41"/>
      <c r="J33" s="57">
        <v>122</v>
      </c>
      <c r="K33" s="46">
        <v>1.5</v>
      </c>
      <c r="L33" s="51">
        <v>1.5</v>
      </c>
    </row>
    <row r="34" spans="2:12" x14ac:dyDescent="0.2">
      <c r="B34" s="56">
        <v>28</v>
      </c>
      <c r="C34" s="46">
        <v>1.5</v>
      </c>
      <c r="D34" s="51">
        <v>1.5</v>
      </c>
      <c r="E34" s="41"/>
      <c r="F34" s="57">
        <v>75</v>
      </c>
      <c r="G34" s="46">
        <v>1.5</v>
      </c>
      <c r="H34" s="51">
        <v>1.5</v>
      </c>
      <c r="I34" s="41"/>
      <c r="J34" s="57">
        <v>123</v>
      </c>
      <c r="K34" s="46">
        <v>1.5</v>
      </c>
      <c r="L34" s="51">
        <v>1.5</v>
      </c>
    </row>
    <row r="35" spans="2:12" x14ac:dyDescent="0.2">
      <c r="B35" s="56">
        <v>29</v>
      </c>
      <c r="C35" s="46">
        <v>1.5</v>
      </c>
      <c r="D35" s="51">
        <v>1.5</v>
      </c>
      <c r="E35" s="41"/>
      <c r="F35" s="57">
        <v>76</v>
      </c>
      <c r="G35" s="46">
        <v>1.5</v>
      </c>
      <c r="H35" s="51">
        <v>1.5</v>
      </c>
      <c r="I35" s="41"/>
      <c r="J35" s="57">
        <v>124</v>
      </c>
      <c r="K35" s="46">
        <v>1.5</v>
      </c>
      <c r="L35" s="51">
        <v>1.5</v>
      </c>
    </row>
    <row r="36" spans="2:12" x14ac:dyDescent="0.2">
      <c r="B36" s="56">
        <v>30</v>
      </c>
      <c r="C36" s="46">
        <v>1.5</v>
      </c>
      <c r="D36" s="51">
        <v>1.5</v>
      </c>
      <c r="E36" s="41"/>
      <c r="F36" s="57">
        <v>77</v>
      </c>
      <c r="G36" s="46" t="s">
        <v>129</v>
      </c>
      <c r="H36" s="51"/>
      <c r="I36" s="41"/>
      <c r="J36" s="57">
        <v>125</v>
      </c>
      <c r="K36" s="46">
        <v>1.5</v>
      </c>
      <c r="L36" s="51">
        <v>1.5</v>
      </c>
    </row>
    <row r="37" spans="2:12" x14ac:dyDescent="0.2">
      <c r="B37" s="56">
        <v>31</v>
      </c>
      <c r="C37" s="46">
        <v>1.5</v>
      </c>
      <c r="D37" s="51">
        <v>1.5</v>
      </c>
      <c r="E37" s="41"/>
      <c r="F37" s="57">
        <v>78</v>
      </c>
      <c r="G37" s="46" t="s">
        <v>129</v>
      </c>
      <c r="H37" s="51"/>
      <c r="I37" s="41"/>
      <c r="J37" s="57">
        <v>126</v>
      </c>
      <c r="K37" s="46">
        <v>1.51</v>
      </c>
      <c r="L37" s="51">
        <v>1.5</v>
      </c>
    </row>
    <row r="38" spans="2:12" x14ac:dyDescent="0.2">
      <c r="B38" s="56">
        <v>32</v>
      </c>
      <c r="C38" s="46">
        <v>1.5</v>
      </c>
      <c r="D38" s="51">
        <v>1.5</v>
      </c>
      <c r="E38" s="41"/>
      <c r="F38" s="57">
        <v>79</v>
      </c>
      <c r="G38" s="46" t="s">
        <v>129</v>
      </c>
      <c r="H38" s="51"/>
      <c r="I38" s="41"/>
      <c r="J38" s="57">
        <v>127</v>
      </c>
      <c r="K38" s="46">
        <v>1.5</v>
      </c>
      <c r="L38" s="51">
        <v>1.5</v>
      </c>
    </row>
    <row r="39" spans="2:12" x14ac:dyDescent="0.2">
      <c r="B39" s="56">
        <v>33</v>
      </c>
      <c r="C39" s="46">
        <v>1.5</v>
      </c>
      <c r="D39" s="51">
        <v>1.5</v>
      </c>
      <c r="E39" s="41"/>
      <c r="F39" s="57">
        <v>80</v>
      </c>
      <c r="G39" s="46" t="s">
        <v>129</v>
      </c>
      <c r="H39" s="51"/>
      <c r="I39" s="41"/>
      <c r="J39" s="57">
        <v>128</v>
      </c>
      <c r="K39" s="46">
        <v>1.5</v>
      </c>
      <c r="L39" s="51">
        <v>1.5</v>
      </c>
    </row>
    <row r="40" spans="2:12" x14ac:dyDescent="0.2">
      <c r="B40" s="56">
        <v>34</v>
      </c>
      <c r="C40" s="46">
        <v>1.5</v>
      </c>
      <c r="D40" s="51">
        <v>1.5</v>
      </c>
      <c r="E40" s="41"/>
      <c r="F40" s="57">
        <v>81</v>
      </c>
      <c r="G40" s="46" t="s">
        <v>129</v>
      </c>
      <c r="H40" s="51"/>
      <c r="I40" s="41"/>
      <c r="J40" s="57">
        <v>129</v>
      </c>
      <c r="K40" s="46">
        <v>1.5</v>
      </c>
      <c r="L40" s="51">
        <v>1.5</v>
      </c>
    </row>
    <row r="41" spans="2:12" x14ac:dyDescent="0.2">
      <c r="B41" s="56">
        <v>35</v>
      </c>
      <c r="C41" s="46">
        <v>1.5</v>
      </c>
      <c r="D41" s="51">
        <v>1.5</v>
      </c>
      <c r="E41" s="41"/>
      <c r="F41" s="57">
        <v>82</v>
      </c>
      <c r="G41" s="46">
        <v>1.5</v>
      </c>
      <c r="H41" s="51">
        <v>1.5</v>
      </c>
      <c r="I41" s="41"/>
      <c r="J41" s="57">
        <v>130</v>
      </c>
      <c r="K41" s="46">
        <v>1.5</v>
      </c>
      <c r="L41" s="51">
        <v>1.5</v>
      </c>
    </row>
    <row r="42" spans="2:12" x14ac:dyDescent="0.2">
      <c r="B42" s="56">
        <v>36</v>
      </c>
      <c r="C42" s="46">
        <v>1.5</v>
      </c>
      <c r="D42" s="51">
        <v>1.5</v>
      </c>
      <c r="E42" s="41"/>
      <c r="F42" s="57">
        <v>83</v>
      </c>
      <c r="G42" s="46" t="s">
        <v>129</v>
      </c>
      <c r="H42" s="51"/>
      <c r="I42" s="41"/>
      <c r="J42" s="57">
        <v>131</v>
      </c>
      <c r="K42" s="46">
        <v>1.5</v>
      </c>
      <c r="L42" s="51">
        <v>1.5</v>
      </c>
    </row>
    <row r="43" spans="2:12" x14ac:dyDescent="0.2">
      <c r="B43" s="56">
        <v>37</v>
      </c>
      <c r="C43" s="46">
        <v>1.5</v>
      </c>
      <c r="D43" s="51">
        <v>1.5</v>
      </c>
      <c r="E43" s="41"/>
      <c r="F43" s="57">
        <v>84</v>
      </c>
      <c r="G43" s="46">
        <v>1.5</v>
      </c>
      <c r="H43" s="51">
        <v>1.5</v>
      </c>
      <c r="I43" s="41"/>
      <c r="J43" s="57">
        <v>132</v>
      </c>
      <c r="K43" s="46">
        <v>1.67</v>
      </c>
      <c r="L43" s="51">
        <v>1.75</v>
      </c>
    </row>
    <row r="44" spans="2:12" x14ac:dyDescent="0.2">
      <c r="B44" s="56">
        <v>38</v>
      </c>
      <c r="C44" s="46">
        <v>1.5</v>
      </c>
      <c r="D44" s="51">
        <v>1.5</v>
      </c>
      <c r="E44" s="41"/>
      <c r="F44" s="57">
        <v>85</v>
      </c>
      <c r="G44" s="46" t="s">
        <v>129</v>
      </c>
      <c r="H44" s="51"/>
      <c r="I44" s="41"/>
      <c r="J44" s="57">
        <v>133</v>
      </c>
      <c r="K44" s="46">
        <v>1.25</v>
      </c>
      <c r="L44" s="51">
        <v>1.25</v>
      </c>
    </row>
    <row r="45" spans="2:12" x14ac:dyDescent="0.2">
      <c r="B45" s="56">
        <v>39</v>
      </c>
      <c r="C45" s="46">
        <v>1.5</v>
      </c>
      <c r="D45" s="51">
        <v>1.5</v>
      </c>
      <c r="E45" s="41"/>
      <c r="F45" s="57">
        <v>86</v>
      </c>
      <c r="G45" s="46" t="s">
        <v>129</v>
      </c>
      <c r="H45" s="51"/>
      <c r="I45" s="41"/>
      <c r="J45" s="57">
        <v>134</v>
      </c>
      <c r="K45" s="46">
        <v>1.5</v>
      </c>
      <c r="L45" s="51">
        <v>1.5</v>
      </c>
    </row>
    <row r="46" spans="2:12" x14ac:dyDescent="0.2">
      <c r="B46" s="56">
        <v>40</v>
      </c>
      <c r="C46" s="46">
        <v>1.5</v>
      </c>
      <c r="D46" s="51">
        <v>1.5</v>
      </c>
      <c r="E46" s="41"/>
      <c r="F46" s="57">
        <v>87</v>
      </c>
      <c r="G46" s="46" t="s">
        <v>129</v>
      </c>
      <c r="H46" s="51"/>
      <c r="I46" s="41"/>
      <c r="J46" s="57">
        <v>135</v>
      </c>
      <c r="K46" s="46">
        <v>1.5</v>
      </c>
      <c r="L46" s="51">
        <v>1.5</v>
      </c>
    </row>
    <row r="47" spans="2:12" x14ac:dyDescent="0.2">
      <c r="B47" s="56">
        <v>41</v>
      </c>
      <c r="C47" s="46">
        <v>1.5</v>
      </c>
      <c r="D47" s="51">
        <v>1.5</v>
      </c>
      <c r="E47" s="41"/>
      <c r="F47" s="57">
        <v>88</v>
      </c>
      <c r="G47" s="46" t="s">
        <v>129</v>
      </c>
      <c r="H47" s="51"/>
      <c r="I47" s="41"/>
      <c r="J47" s="57">
        <v>136</v>
      </c>
      <c r="K47" s="46">
        <v>1.5</v>
      </c>
      <c r="L47" s="51">
        <v>1.5</v>
      </c>
    </row>
    <row r="48" spans="2:12" x14ac:dyDescent="0.2">
      <c r="B48" s="56">
        <v>42</v>
      </c>
      <c r="C48" s="46">
        <v>1.5</v>
      </c>
      <c r="D48" s="51">
        <v>1.5</v>
      </c>
      <c r="E48" s="41"/>
      <c r="F48" s="57">
        <v>89</v>
      </c>
      <c r="G48" s="46" t="s">
        <v>129</v>
      </c>
      <c r="H48" s="51"/>
      <c r="I48" s="41"/>
      <c r="J48" s="57">
        <v>137</v>
      </c>
      <c r="K48" s="46">
        <v>1.5</v>
      </c>
      <c r="L48" s="51">
        <v>1.5</v>
      </c>
    </row>
    <row r="49" spans="2:12" x14ac:dyDescent="0.2">
      <c r="B49" s="56">
        <v>43</v>
      </c>
      <c r="C49" s="46">
        <v>1.5</v>
      </c>
      <c r="D49" s="51">
        <v>1.5</v>
      </c>
      <c r="E49" s="41"/>
      <c r="F49" s="57">
        <v>90</v>
      </c>
      <c r="G49" s="46" t="s">
        <v>129</v>
      </c>
      <c r="H49" s="51"/>
      <c r="I49" s="41"/>
      <c r="J49" s="57">
        <v>138</v>
      </c>
      <c r="K49" s="46">
        <v>1.5</v>
      </c>
      <c r="L49" s="51">
        <v>1.5</v>
      </c>
    </row>
    <row r="50" spans="2:12" x14ac:dyDescent="0.2">
      <c r="B50" s="56">
        <v>44</v>
      </c>
      <c r="C50" s="46">
        <v>1.5</v>
      </c>
      <c r="D50" s="51">
        <v>1.5</v>
      </c>
      <c r="E50" s="41"/>
      <c r="F50" s="57">
        <v>91</v>
      </c>
      <c r="G50" s="46">
        <v>1.5</v>
      </c>
      <c r="H50" s="51">
        <v>1.5</v>
      </c>
      <c r="I50" s="41"/>
      <c r="J50" s="57">
        <v>139</v>
      </c>
      <c r="K50" s="46">
        <v>1.5</v>
      </c>
      <c r="L50" s="51">
        <v>1.5</v>
      </c>
    </row>
    <row r="51" spans="2:12" x14ac:dyDescent="0.2">
      <c r="B51" s="56">
        <v>45</v>
      </c>
      <c r="C51" s="46">
        <v>1.5</v>
      </c>
      <c r="D51" s="51">
        <v>1.5</v>
      </c>
      <c r="E51" s="41"/>
      <c r="F51" s="57">
        <v>92</v>
      </c>
      <c r="G51" s="46">
        <v>1.5</v>
      </c>
      <c r="H51" s="51">
        <v>1.5</v>
      </c>
      <c r="I51" s="41"/>
      <c r="J51" s="57">
        <v>140</v>
      </c>
      <c r="K51" s="46">
        <v>1.5</v>
      </c>
      <c r="L51" s="51">
        <v>1.5</v>
      </c>
    </row>
    <row r="52" spans="2:12" x14ac:dyDescent="0.2">
      <c r="B52" s="56">
        <v>46</v>
      </c>
      <c r="C52" s="46">
        <v>1.5</v>
      </c>
      <c r="D52" s="51">
        <v>1.5</v>
      </c>
      <c r="E52" s="41"/>
      <c r="F52" s="57">
        <v>93</v>
      </c>
      <c r="G52" s="46">
        <v>1.6</v>
      </c>
      <c r="H52" s="51">
        <v>1.75</v>
      </c>
      <c r="I52" s="41"/>
      <c r="J52" s="57">
        <v>141</v>
      </c>
      <c r="K52" s="46">
        <v>1.5</v>
      </c>
      <c r="L52" s="51">
        <v>1.5</v>
      </c>
    </row>
    <row r="53" spans="2:12" ht="12" thickBot="1" x14ac:dyDescent="0.25">
      <c r="B53" s="60">
        <v>47</v>
      </c>
      <c r="C53" s="52">
        <v>1.25</v>
      </c>
      <c r="D53" s="55">
        <v>1.25</v>
      </c>
      <c r="E53" s="41"/>
      <c r="F53" s="61">
        <v>94</v>
      </c>
      <c r="G53" s="52">
        <v>1.9</v>
      </c>
      <c r="H53" s="55">
        <v>2</v>
      </c>
      <c r="I53" s="41"/>
      <c r="J53" s="61">
        <v>142</v>
      </c>
      <c r="K53" s="52">
        <v>1.5</v>
      </c>
      <c r="L53" s="55">
        <v>1.5</v>
      </c>
    </row>
    <row r="54" spans="2:12" ht="12" thickBot="1" x14ac:dyDescent="0.25">
      <c r="G54" s="44"/>
      <c r="H54" s="44"/>
      <c r="K54" s="44"/>
      <c r="L54" s="44"/>
    </row>
    <row r="55" spans="2:12" s="4" customFormat="1" ht="21" x14ac:dyDescent="0.2">
      <c r="B55" s="48" t="s">
        <v>126</v>
      </c>
      <c r="C55" s="49" t="s">
        <v>127</v>
      </c>
      <c r="D55" s="50" t="s">
        <v>128</v>
      </c>
      <c r="F55" s="48" t="s">
        <v>126</v>
      </c>
      <c r="G55" s="49" t="s">
        <v>127</v>
      </c>
      <c r="H55" s="50" t="s">
        <v>128</v>
      </c>
      <c r="J55" s="48" t="s">
        <v>126</v>
      </c>
      <c r="K55" s="49" t="s">
        <v>127</v>
      </c>
      <c r="L55" s="50" t="s">
        <v>128</v>
      </c>
    </row>
    <row r="56" spans="2:12" x14ac:dyDescent="0.2">
      <c r="B56" s="57">
        <v>143</v>
      </c>
      <c r="C56" s="46">
        <v>1.5</v>
      </c>
      <c r="D56" s="51">
        <v>1.5</v>
      </c>
      <c r="E56" s="41"/>
      <c r="F56" s="56">
        <v>201</v>
      </c>
      <c r="G56" s="46">
        <v>1.5</v>
      </c>
      <c r="H56" s="51">
        <v>1.5</v>
      </c>
      <c r="I56" s="41"/>
      <c r="J56" s="57">
        <v>259</v>
      </c>
      <c r="K56" s="46">
        <v>1.5</v>
      </c>
      <c r="L56" s="51">
        <v>1.5</v>
      </c>
    </row>
    <row r="57" spans="2:12" x14ac:dyDescent="0.2">
      <c r="B57" s="57">
        <v>144</v>
      </c>
      <c r="C57" s="46">
        <v>1.5</v>
      </c>
      <c r="D57" s="51">
        <v>1.5</v>
      </c>
      <c r="E57" s="41"/>
      <c r="F57" s="56">
        <v>202</v>
      </c>
      <c r="G57" s="46">
        <v>1.25</v>
      </c>
      <c r="H57" s="51">
        <v>1.25</v>
      </c>
      <c r="I57" s="41"/>
      <c r="J57" s="57">
        <v>260</v>
      </c>
      <c r="K57" s="46">
        <v>1.5</v>
      </c>
      <c r="L57" s="51">
        <v>1.5</v>
      </c>
    </row>
    <row r="58" spans="2:12" x14ac:dyDescent="0.2">
      <c r="B58" s="57">
        <v>145</v>
      </c>
      <c r="C58" s="46">
        <v>1.5</v>
      </c>
      <c r="D58" s="51">
        <v>1.5</v>
      </c>
      <c r="E58" s="41"/>
      <c r="F58" s="56">
        <v>203</v>
      </c>
      <c r="G58" s="46">
        <v>1.5</v>
      </c>
      <c r="H58" s="51">
        <v>1.5</v>
      </c>
      <c r="I58" s="41"/>
      <c r="J58" s="57">
        <v>261</v>
      </c>
      <c r="K58" s="46">
        <v>1.5</v>
      </c>
      <c r="L58" s="51">
        <v>1.5</v>
      </c>
    </row>
    <row r="59" spans="2:12" x14ac:dyDescent="0.2">
      <c r="B59" s="57">
        <v>146</v>
      </c>
      <c r="C59" s="46">
        <v>1.5</v>
      </c>
      <c r="D59" s="51">
        <v>1.5</v>
      </c>
      <c r="E59" s="41"/>
      <c r="F59" s="56">
        <v>204</v>
      </c>
      <c r="G59" s="46">
        <v>1.5</v>
      </c>
      <c r="H59" s="51">
        <v>1.5</v>
      </c>
      <c r="I59" s="41"/>
      <c r="J59" s="57">
        <v>262</v>
      </c>
      <c r="K59" s="46">
        <v>1.5</v>
      </c>
      <c r="L59" s="51">
        <v>1.5</v>
      </c>
    </row>
    <row r="60" spans="2:12" x14ac:dyDescent="0.2">
      <c r="B60" s="57">
        <v>147</v>
      </c>
      <c r="C60" s="46">
        <v>1.5</v>
      </c>
      <c r="D60" s="51">
        <v>1.5</v>
      </c>
      <c r="E60" s="41"/>
      <c r="F60" s="56">
        <v>205</v>
      </c>
      <c r="G60" s="46">
        <v>1.5</v>
      </c>
      <c r="H60" s="51">
        <v>1.5</v>
      </c>
      <c r="I60" s="41"/>
      <c r="J60" s="57">
        <v>263</v>
      </c>
      <c r="K60" s="46">
        <v>1.5</v>
      </c>
      <c r="L60" s="51">
        <v>1.5</v>
      </c>
    </row>
    <row r="61" spans="2:12" x14ac:dyDescent="0.2">
      <c r="B61" s="57">
        <v>148</v>
      </c>
      <c r="C61" s="46">
        <v>1.5</v>
      </c>
      <c r="D61" s="51">
        <v>1.5</v>
      </c>
      <c r="E61" s="41"/>
      <c r="F61" s="56">
        <v>206</v>
      </c>
      <c r="G61" s="46">
        <v>1.5</v>
      </c>
      <c r="H61" s="51">
        <v>1.5</v>
      </c>
      <c r="I61" s="41"/>
      <c r="J61" s="57">
        <v>264</v>
      </c>
      <c r="K61" s="46">
        <v>1.5</v>
      </c>
      <c r="L61" s="51">
        <v>1.5</v>
      </c>
    </row>
    <row r="62" spans="2:12" x14ac:dyDescent="0.2">
      <c r="B62" s="57">
        <v>149</v>
      </c>
      <c r="C62" s="46">
        <v>1.5</v>
      </c>
      <c r="D62" s="51">
        <v>1.5</v>
      </c>
      <c r="E62" s="41"/>
      <c r="F62" s="56">
        <v>207</v>
      </c>
      <c r="G62" s="46">
        <v>1.5</v>
      </c>
      <c r="H62" s="51">
        <v>1.5</v>
      </c>
      <c r="I62" s="41"/>
      <c r="J62" s="57">
        <v>265</v>
      </c>
      <c r="K62" s="46">
        <v>1.5</v>
      </c>
      <c r="L62" s="51">
        <v>1.5</v>
      </c>
    </row>
    <row r="63" spans="2:12" x14ac:dyDescent="0.2">
      <c r="B63" s="57">
        <v>150</v>
      </c>
      <c r="C63" s="46">
        <v>1.5</v>
      </c>
      <c r="D63" s="51">
        <v>1.5</v>
      </c>
      <c r="E63" s="41"/>
      <c r="F63" s="56">
        <v>208</v>
      </c>
      <c r="G63" s="46">
        <v>1.5</v>
      </c>
      <c r="H63" s="51">
        <v>1.5</v>
      </c>
      <c r="I63" s="41"/>
      <c r="J63" s="57">
        <v>266</v>
      </c>
      <c r="K63" s="46">
        <v>1.5</v>
      </c>
      <c r="L63" s="51">
        <v>1.5</v>
      </c>
    </row>
    <row r="64" spans="2:12" s="10" customFormat="1" ht="13.5" customHeight="1" x14ac:dyDescent="0.2">
      <c r="B64" s="57">
        <v>151</v>
      </c>
      <c r="C64" s="46">
        <v>1.5</v>
      </c>
      <c r="D64" s="51">
        <v>1.5</v>
      </c>
      <c r="E64" s="59"/>
      <c r="F64" s="56">
        <v>209</v>
      </c>
      <c r="G64" s="46">
        <v>1.5</v>
      </c>
      <c r="H64" s="51">
        <v>1.5</v>
      </c>
      <c r="I64" s="45"/>
      <c r="J64" s="57">
        <v>267</v>
      </c>
      <c r="K64" s="46">
        <v>1.5</v>
      </c>
      <c r="L64" s="51">
        <v>1.5</v>
      </c>
    </row>
    <row r="65" spans="2:12" s="10" customFormat="1" ht="13.5" customHeight="1" x14ac:dyDescent="0.2">
      <c r="B65" s="57">
        <v>152</v>
      </c>
      <c r="C65" s="46">
        <v>1.5</v>
      </c>
      <c r="D65" s="51">
        <v>1.5</v>
      </c>
      <c r="E65" s="59"/>
      <c r="F65" s="56">
        <v>210</v>
      </c>
      <c r="G65" s="46">
        <v>1.5</v>
      </c>
      <c r="H65" s="51">
        <v>1.5</v>
      </c>
      <c r="I65" s="45"/>
      <c r="J65" s="57">
        <v>268</v>
      </c>
      <c r="K65" s="46">
        <v>1.5</v>
      </c>
      <c r="L65" s="51">
        <v>1.5</v>
      </c>
    </row>
    <row r="66" spans="2:12" x14ac:dyDescent="0.2">
      <c r="B66" s="57">
        <v>153</v>
      </c>
      <c r="C66" s="46">
        <v>1.5</v>
      </c>
      <c r="D66" s="51">
        <v>1.5</v>
      </c>
      <c r="E66" s="41"/>
      <c r="F66" s="56">
        <v>211</v>
      </c>
      <c r="G66" s="46">
        <v>1.5</v>
      </c>
      <c r="H66" s="51">
        <v>1.5</v>
      </c>
      <c r="I66" s="41"/>
      <c r="J66" s="57">
        <v>269</v>
      </c>
      <c r="K66" s="46">
        <v>1.5</v>
      </c>
      <c r="L66" s="51">
        <v>1.5</v>
      </c>
    </row>
    <row r="67" spans="2:12" x14ac:dyDescent="0.2">
      <c r="B67" s="57">
        <v>154</v>
      </c>
      <c r="C67" s="46">
        <v>1.5</v>
      </c>
      <c r="D67" s="51">
        <v>1.5</v>
      </c>
      <c r="E67" s="41"/>
      <c r="F67" s="56">
        <v>212</v>
      </c>
      <c r="G67" s="46">
        <v>1.5</v>
      </c>
      <c r="H67" s="51">
        <v>1.5</v>
      </c>
      <c r="I67" s="41"/>
      <c r="J67" s="57">
        <v>270</v>
      </c>
      <c r="K67" s="46">
        <v>1.5</v>
      </c>
      <c r="L67" s="51">
        <v>1.5</v>
      </c>
    </row>
    <row r="68" spans="2:12" x14ac:dyDescent="0.2">
      <c r="B68" s="57">
        <v>155</v>
      </c>
      <c r="C68" s="46">
        <v>1.5</v>
      </c>
      <c r="D68" s="51">
        <v>1.5</v>
      </c>
      <c r="E68" s="41"/>
      <c r="F68" s="56">
        <v>213</v>
      </c>
      <c r="G68" s="46">
        <v>1.5</v>
      </c>
      <c r="H68" s="51">
        <v>1.5</v>
      </c>
      <c r="I68" s="41"/>
      <c r="J68" s="57">
        <v>271</v>
      </c>
      <c r="K68" s="46">
        <v>1.5</v>
      </c>
      <c r="L68" s="51">
        <v>1.5</v>
      </c>
    </row>
    <row r="69" spans="2:12" x14ac:dyDescent="0.2">
      <c r="B69" s="57">
        <v>156</v>
      </c>
      <c r="C69" s="46">
        <v>1.5</v>
      </c>
      <c r="D69" s="51">
        <v>1.5</v>
      </c>
      <c r="E69" s="41"/>
      <c r="F69" s="56">
        <v>214</v>
      </c>
      <c r="G69" s="46">
        <v>1.25</v>
      </c>
      <c r="H69" s="51">
        <v>1.25</v>
      </c>
      <c r="I69" s="41"/>
      <c r="J69" s="57">
        <v>272</v>
      </c>
      <c r="K69" s="46">
        <v>1.5</v>
      </c>
      <c r="L69" s="51">
        <v>1.5</v>
      </c>
    </row>
    <row r="70" spans="2:12" x14ac:dyDescent="0.2">
      <c r="B70" s="57">
        <v>157</v>
      </c>
      <c r="C70" s="46">
        <v>1.5</v>
      </c>
      <c r="D70" s="51">
        <v>1.5</v>
      </c>
      <c r="E70" s="41"/>
      <c r="F70" s="56">
        <v>215</v>
      </c>
      <c r="G70" s="46">
        <v>1.5</v>
      </c>
      <c r="H70" s="51">
        <v>1.5</v>
      </c>
      <c r="I70" s="41"/>
      <c r="J70" s="57">
        <v>273</v>
      </c>
      <c r="K70" s="46">
        <v>1.5</v>
      </c>
      <c r="L70" s="51">
        <v>1.5</v>
      </c>
    </row>
    <row r="71" spans="2:12" x14ac:dyDescent="0.2">
      <c r="B71" s="57">
        <v>158</v>
      </c>
      <c r="C71" s="46">
        <v>1.5</v>
      </c>
      <c r="D71" s="51">
        <v>1.5</v>
      </c>
      <c r="E71" s="41"/>
      <c r="F71" s="56">
        <v>216</v>
      </c>
      <c r="G71" s="46">
        <v>1.6</v>
      </c>
      <c r="H71" s="51">
        <v>1.75</v>
      </c>
      <c r="I71" s="41"/>
      <c r="J71" s="57">
        <v>274</v>
      </c>
      <c r="K71" s="46">
        <v>1.5</v>
      </c>
      <c r="L71" s="51">
        <v>1.5</v>
      </c>
    </row>
    <row r="72" spans="2:12" x14ac:dyDescent="0.2">
      <c r="B72" s="57">
        <v>159</v>
      </c>
      <c r="C72" s="46">
        <v>1.5</v>
      </c>
      <c r="D72" s="51">
        <v>1.5</v>
      </c>
      <c r="E72" s="41"/>
      <c r="F72" s="56">
        <v>217</v>
      </c>
      <c r="G72" s="46">
        <v>1.5</v>
      </c>
      <c r="H72" s="51">
        <v>1.5</v>
      </c>
      <c r="I72" s="41"/>
      <c r="J72" s="57">
        <v>275</v>
      </c>
      <c r="K72" s="46">
        <v>1.5</v>
      </c>
      <c r="L72" s="51">
        <v>1.5</v>
      </c>
    </row>
    <row r="73" spans="2:12" x14ac:dyDescent="0.2">
      <c r="B73" s="57">
        <v>160</v>
      </c>
      <c r="C73" s="46">
        <v>1.5</v>
      </c>
      <c r="D73" s="51">
        <v>1.5</v>
      </c>
      <c r="E73" s="41"/>
      <c r="F73" s="56">
        <v>218</v>
      </c>
      <c r="G73" s="46">
        <v>1.5</v>
      </c>
      <c r="H73" s="51">
        <v>1.5</v>
      </c>
      <c r="I73" s="41"/>
      <c r="J73" s="57">
        <v>276</v>
      </c>
      <c r="K73" s="46">
        <v>1.5</v>
      </c>
      <c r="L73" s="51">
        <v>1.5</v>
      </c>
    </row>
    <row r="74" spans="2:12" x14ac:dyDescent="0.2">
      <c r="B74" s="57">
        <v>161</v>
      </c>
      <c r="C74" s="46">
        <v>1.5</v>
      </c>
      <c r="D74" s="51">
        <v>1.5</v>
      </c>
      <c r="E74" s="41"/>
      <c r="F74" s="56">
        <v>219</v>
      </c>
      <c r="G74" s="46">
        <v>1.5</v>
      </c>
      <c r="H74" s="51">
        <v>1.5</v>
      </c>
      <c r="I74" s="41"/>
      <c r="J74" s="57">
        <v>277</v>
      </c>
      <c r="K74" s="46">
        <v>1.5</v>
      </c>
      <c r="L74" s="51">
        <v>1.5</v>
      </c>
    </row>
    <row r="75" spans="2:12" x14ac:dyDescent="0.2">
      <c r="B75" s="57">
        <v>162</v>
      </c>
      <c r="C75" s="46">
        <v>1.5</v>
      </c>
      <c r="D75" s="51">
        <v>1.5</v>
      </c>
      <c r="E75" s="41"/>
      <c r="F75" s="56">
        <v>220</v>
      </c>
      <c r="G75" s="46">
        <v>1.5</v>
      </c>
      <c r="H75" s="51">
        <v>1.5</v>
      </c>
      <c r="I75" s="41"/>
      <c r="J75" s="57">
        <v>278</v>
      </c>
      <c r="K75" s="46">
        <v>1.5</v>
      </c>
      <c r="L75" s="51">
        <v>1.5</v>
      </c>
    </row>
    <row r="76" spans="2:12" x14ac:dyDescent="0.2">
      <c r="B76" s="57">
        <v>163</v>
      </c>
      <c r="C76" s="46">
        <v>1.5</v>
      </c>
      <c r="D76" s="51">
        <v>1.5</v>
      </c>
      <c r="E76" s="41"/>
      <c r="F76" s="57">
        <v>221</v>
      </c>
      <c r="G76" s="46">
        <v>1.5</v>
      </c>
      <c r="H76" s="51">
        <v>1.5</v>
      </c>
      <c r="I76" s="41"/>
      <c r="J76" s="57">
        <v>279</v>
      </c>
      <c r="K76" s="46">
        <v>1.5</v>
      </c>
      <c r="L76" s="51">
        <v>1.5</v>
      </c>
    </row>
    <row r="77" spans="2:12" x14ac:dyDescent="0.2">
      <c r="B77" s="57">
        <v>164</v>
      </c>
      <c r="C77" s="46">
        <v>1.5</v>
      </c>
      <c r="D77" s="51">
        <v>1.5</v>
      </c>
      <c r="E77" s="41"/>
      <c r="F77" s="57">
        <v>222</v>
      </c>
      <c r="G77" s="46">
        <v>1.5</v>
      </c>
      <c r="H77" s="51">
        <v>1.5</v>
      </c>
      <c r="I77" s="41"/>
      <c r="J77" s="57">
        <v>280</v>
      </c>
      <c r="K77" s="46">
        <v>1.5</v>
      </c>
      <c r="L77" s="51">
        <v>1.5</v>
      </c>
    </row>
    <row r="78" spans="2:12" x14ac:dyDescent="0.2">
      <c r="B78" s="57">
        <v>165</v>
      </c>
      <c r="C78" s="46">
        <v>1.5</v>
      </c>
      <c r="D78" s="51">
        <v>1.5</v>
      </c>
      <c r="E78" s="41"/>
      <c r="F78" s="57">
        <v>223</v>
      </c>
      <c r="G78" s="46">
        <v>1.5</v>
      </c>
      <c r="H78" s="51">
        <v>1.5</v>
      </c>
      <c r="I78" s="41"/>
      <c r="J78" s="57">
        <v>281</v>
      </c>
      <c r="K78" s="46">
        <v>1.5</v>
      </c>
      <c r="L78" s="51">
        <v>1.5</v>
      </c>
    </row>
    <row r="79" spans="2:12" x14ac:dyDescent="0.2">
      <c r="B79" s="56">
        <v>166</v>
      </c>
      <c r="C79" s="46">
        <v>1.5</v>
      </c>
      <c r="D79" s="51">
        <v>1.5</v>
      </c>
      <c r="E79" s="41"/>
      <c r="F79" s="57">
        <v>224</v>
      </c>
      <c r="G79" s="46">
        <v>1.5</v>
      </c>
      <c r="H79" s="51">
        <v>1.5</v>
      </c>
      <c r="I79" s="41"/>
      <c r="J79" s="57">
        <v>282</v>
      </c>
      <c r="K79" s="46">
        <v>1.5</v>
      </c>
      <c r="L79" s="51">
        <v>1.5</v>
      </c>
    </row>
    <row r="80" spans="2:12" x14ac:dyDescent="0.2">
      <c r="B80" s="56">
        <v>167</v>
      </c>
      <c r="C80" s="46">
        <v>1.5</v>
      </c>
      <c r="D80" s="51">
        <v>1.5</v>
      </c>
      <c r="E80" s="41"/>
      <c r="F80" s="57">
        <v>225</v>
      </c>
      <c r="G80" s="46">
        <v>1.5</v>
      </c>
      <c r="H80" s="51">
        <v>1.5</v>
      </c>
      <c r="I80" s="41"/>
      <c r="J80" s="57">
        <v>283</v>
      </c>
      <c r="K80" s="46">
        <v>1.5</v>
      </c>
      <c r="L80" s="51">
        <v>1.5</v>
      </c>
    </row>
    <row r="81" spans="2:12" x14ac:dyDescent="0.2">
      <c r="B81" s="56">
        <v>168</v>
      </c>
      <c r="C81" s="46">
        <v>1.5</v>
      </c>
      <c r="D81" s="51">
        <v>1.5</v>
      </c>
      <c r="E81" s="41"/>
      <c r="F81" s="57">
        <v>226</v>
      </c>
      <c r="G81" s="46">
        <v>1.5</v>
      </c>
      <c r="H81" s="51">
        <v>1.5</v>
      </c>
      <c r="I81" s="41"/>
      <c r="J81" s="57">
        <v>284</v>
      </c>
      <c r="K81" s="53">
        <v>1.5</v>
      </c>
      <c r="L81" s="54">
        <v>1.5</v>
      </c>
    </row>
    <row r="82" spans="2:12" x14ac:dyDescent="0.2">
      <c r="B82" s="56">
        <v>169</v>
      </c>
      <c r="C82" s="46">
        <v>1.5</v>
      </c>
      <c r="D82" s="51">
        <v>1.5</v>
      </c>
      <c r="E82" s="41"/>
      <c r="F82" s="57">
        <v>227</v>
      </c>
      <c r="G82" s="46">
        <v>1.5</v>
      </c>
      <c r="H82" s="51">
        <v>1.5</v>
      </c>
      <c r="I82" s="41"/>
      <c r="J82" s="57">
        <v>285</v>
      </c>
      <c r="K82" s="53">
        <v>1.5</v>
      </c>
      <c r="L82" s="54">
        <v>1.5</v>
      </c>
    </row>
    <row r="83" spans="2:12" x14ac:dyDescent="0.2">
      <c r="B83" s="56">
        <v>170</v>
      </c>
      <c r="C83" s="46">
        <v>1.5</v>
      </c>
      <c r="D83" s="51">
        <v>1.5</v>
      </c>
      <c r="E83" s="41"/>
      <c r="F83" s="57">
        <v>228</v>
      </c>
      <c r="G83" s="46">
        <v>1.5</v>
      </c>
      <c r="H83" s="51">
        <v>1.5</v>
      </c>
      <c r="I83" s="41"/>
      <c r="J83" s="57">
        <v>286</v>
      </c>
      <c r="K83" s="46">
        <v>1.5</v>
      </c>
      <c r="L83" s="51">
        <v>1.5</v>
      </c>
    </row>
    <row r="84" spans="2:12" x14ac:dyDescent="0.2">
      <c r="B84" s="56">
        <v>171</v>
      </c>
      <c r="C84" s="46">
        <v>1.5</v>
      </c>
      <c r="D84" s="51">
        <v>1.5</v>
      </c>
      <c r="E84" s="41"/>
      <c r="F84" s="57">
        <v>229</v>
      </c>
      <c r="G84" s="46">
        <v>1.5</v>
      </c>
      <c r="H84" s="51">
        <v>1.5</v>
      </c>
      <c r="I84" s="41"/>
      <c r="J84" s="57">
        <v>287</v>
      </c>
      <c r="K84" s="46">
        <v>1.5</v>
      </c>
      <c r="L84" s="51">
        <v>1.5</v>
      </c>
    </row>
    <row r="85" spans="2:12" x14ac:dyDescent="0.2">
      <c r="B85" s="56">
        <v>172</v>
      </c>
      <c r="C85" s="46">
        <v>1.5</v>
      </c>
      <c r="D85" s="51">
        <v>1.5</v>
      </c>
      <c r="E85" s="41"/>
      <c r="F85" s="57">
        <v>230</v>
      </c>
      <c r="G85" s="46">
        <v>1.5</v>
      </c>
      <c r="H85" s="51">
        <v>1.5</v>
      </c>
      <c r="I85" s="41"/>
      <c r="J85" s="57">
        <v>288</v>
      </c>
      <c r="K85" s="46">
        <v>1.5</v>
      </c>
      <c r="L85" s="51">
        <v>1.5</v>
      </c>
    </row>
    <row r="86" spans="2:12" x14ac:dyDescent="0.2">
      <c r="B86" s="56">
        <v>173</v>
      </c>
      <c r="C86" s="46">
        <v>1.5</v>
      </c>
      <c r="D86" s="51">
        <v>1.5</v>
      </c>
      <c r="E86" s="41"/>
      <c r="F86" s="57">
        <v>231</v>
      </c>
      <c r="G86" s="46">
        <v>1.5</v>
      </c>
      <c r="H86" s="51">
        <v>1.5</v>
      </c>
      <c r="I86" s="41"/>
      <c r="J86" s="57">
        <v>289</v>
      </c>
      <c r="K86" s="46">
        <v>1.5</v>
      </c>
      <c r="L86" s="51">
        <v>1.5</v>
      </c>
    </row>
    <row r="87" spans="2:12" x14ac:dyDescent="0.2">
      <c r="B87" s="56">
        <v>174</v>
      </c>
      <c r="C87" s="53">
        <v>1.5</v>
      </c>
      <c r="D87" s="58">
        <v>1.5</v>
      </c>
      <c r="E87" s="41"/>
      <c r="F87" s="57">
        <v>232</v>
      </c>
      <c r="G87" s="46">
        <v>1.5</v>
      </c>
      <c r="H87" s="51">
        <v>1.5</v>
      </c>
      <c r="I87" s="41"/>
      <c r="J87" s="57">
        <v>290</v>
      </c>
      <c r="K87" s="46">
        <v>1.5</v>
      </c>
      <c r="L87" s="51">
        <v>1.5</v>
      </c>
    </row>
    <row r="88" spans="2:12" x14ac:dyDescent="0.2">
      <c r="B88" s="56">
        <v>175</v>
      </c>
      <c r="C88" s="53">
        <v>1.5</v>
      </c>
      <c r="D88" s="58">
        <v>1.5</v>
      </c>
      <c r="E88" s="41"/>
      <c r="F88" s="57">
        <v>233</v>
      </c>
      <c r="G88" s="46">
        <v>1.5</v>
      </c>
      <c r="H88" s="51">
        <v>1.5</v>
      </c>
      <c r="I88" s="41"/>
      <c r="J88" s="57">
        <v>291</v>
      </c>
      <c r="K88" s="46">
        <v>1.5</v>
      </c>
      <c r="L88" s="51">
        <v>1.5</v>
      </c>
    </row>
    <row r="89" spans="2:12" x14ac:dyDescent="0.2">
      <c r="B89" s="56">
        <v>176</v>
      </c>
      <c r="C89" s="46">
        <v>1.5</v>
      </c>
      <c r="D89" s="51">
        <v>1.5</v>
      </c>
      <c r="E89" s="41"/>
      <c r="F89" s="57">
        <v>234</v>
      </c>
      <c r="G89" s="46">
        <v>1.5</v>
      </c>
      <c r="H89" s="51">
        <v>1.5</v>
      </c>
      <c r="I89" s="41"/>
      <c r="J89" s="57">
        <v>292</v>
      </c>
      <c r="K89" s="46">
        <v>1.5</v>
      </c>
      <c r="L89" s="51">
        <v>1.5</v>
      </c>
    </row>
    <row r="90" spans="2:12" x14ac:dyDescent="0.2">
      <c r="B90" s="56">
        <v>177</v>
      </c>
      <c r="C90" s="46">
        <v>1.5</v>
      </c>
      <c r="D90" s="51">
        <v>1.5</v>
      </c>
      <c r="E90" s="41"/>
      <c r="F90" s="57">
        <v>235</v>
      </c>
      <c r="G90" s="46">
        <v>1.5</v>
      </c>
      <c r="H90" s="51">
        <v>1.5</v>
      </c>
      <c r="I90" s="41"/>
      <c r="J90" s="57">
        <v>293</v>
      </c>
      <c r="K90" s="46">
        <v>1.5</v>
      </c>
      <c r="L90" s="51">
        <v>1.5</v>
      </c>
    </row>
    <row r="91" spans="2:12" x14ac:dyDescent="0.2">
      <c r="B91" s="56">
        <v>178</v>
      </c>
      <c r="C91" s="46">
        <v>1.5</v>
      </c>
      <c r="D91" s="51">
        <v>1.5</v>
      </c>
      <c r="E91" s="41"/>
      <c r="F91" s="57">
        <v>236</v>
      </c>
      <c r="G91" s="46">
        <v>1.5</v>
      </c>
      <c r="H91" s="51">
        <v>1.5</v>
      </c>
      <c r="I91" s="41"/>
      <c r="J91" s="57">
        <v>294</v>
      </c>
      <c r="K91" s="46">
        <v>1.5</v>
      </c>
      <c r="L91" s="51">
        <v>1.5</v>
      </c>
    </row>
    <row r="92" spans="2:12" x14ac:dyDescent="0.2">
      <c r="B92" s="56">
        <v>179</v>
      </c>
      <c r="C92" s="46">
        <v>1.5</v>
      </c>
      <c r="D92" s="51">
        <v>1.5</v>
      </c>
      <c r="E92" s="41"/>
      <c r="F92" s="57">
        <v>237</v>
      </c>
      <c r="G92" s="46">
        <v>1.5</v>
      </c>
      <c r="H92" s="51">
        <v>1.5</v>
      </c>
      <c r="I92" s="41"/>
      <c r="J92" s="57">
        <v>295</v>
      </c>
      <c r="K92" s="46">
        <v>1.5</v>
      </c>
      <c r="L92" s="51">
        <v>1.5</v>
      </c>
    </row>
    <row r="93" spans="2:12" x14ac:dyDescent="0.2">
      <c r="B93" s="56">
        <v>180</v>
      </c>
      <c r="C93" s="46">
        <v>1.5</v>
      </c>
      <c r="D93" s="51">
        <v>1.5</v>
      </c>
      <c r="E93" s="41"/>
      <c r="F93" s="57">
        <v>238</v>
      </c>
      <c r="G93" s="46">
        <v>1.5</v>
      </c>
      <c r="H93" s="51">
        <v>1.5</v>
      </c>
      <c r="I93" s="41"/>
      <c r="J93" s="57">
        <v>296</v>
      </c>
      <c r="K93" s="46">
        <v>1.5</v>
      </c>
      <c r="L93" s="51">
        <v>1.5</v>
      </c>
    </row>
    <row r="94" spans="2:12" x14ac:dyDescent="0.2">
      <c r="B94" s="56">
        <v>181</v>
      </c>
      <c r="C94" s="46">
        <v>1.5</v>
      </c>
      <c r="D94" s="51">
        <v>1.5</v>
      </c>
      <c r="E94" s="41"/>
      <c r="F94" s="57">
        <v>239</v>
      </c>
      <c r="G94" s="46">
        <v>1.5</v>
      </c>
      <c r="H94" s="51">
        <v>1.5</v>
      </c>
      <c r="I94" s="41"/>
      <c r="J94" s="57">
        <v>297</v>
      </c>
      <c r="K94" s="46">
        <v>1.5</v>
      </c>
      <c r="L94" s="51">
        <v>1.5</v>
      </c>
    </row>
    <row r="95" spans="2:12" x14ac:dyDescent="0.2">
      <c r="B95" s="56">
        <v>182</v>
      </c>
      <c r="C95" s="46">
        <v>1.5</v>
      </c>
      <c r="D95" s="51">
        <v>1.5</v>
      </c>
      <c r="E95" s="41"/>
      <c r="F95" s="57">
        <v>240</v>
      </c>
      <c r="G95" s="46">
        <v>1.5</v>
      </c>
      <c r="H95" s="51">
        <v>1.5</v>
      </c>
      <c r="I95" s="41"/>
      <c r="J95" s="57">
        <v>298</v>
      </c>
      <c r="K95" s="46">
        <v>1.5</v>
      </c>
      <c r="L95" s="51">
        <v>1.5</v>
      </c>
    </row>
    <row r="96" spans="2:12" x14ac:dyDescent="0.2">
      <c r="B96" s="56">
        <v>183</v>
      </c>
      <c r="C96" s="46">
        <v>1.5</v>
      </c>
      <c r="D96" s="51">
        <v>1.5</v>
      </c>
      <c r="E96" s="41"/>
      <c r="F96" s="57">
        <v>241</v>
      </c>
      <c r="G96" s="46">
        <v>1.5</v>
      </c>
      <c r="H96" s="51">
        <v>1.5</v>
      </c>
      <c r="I96" s="41"/>
      <c r="J96" s="57">
        <v>299</v>
      </c>
      <c r="K96" s="46">
        <v>1.5</v>
      </c>
      <c r="L96" s="51">
        <v>1.5</v>
      </c>
    </row>
    <row r="97" spans="2:12" x14ac:dyDescent="0.2">
      <c r="B97" s="56">
        <v>184</v>
      </c>
      <c r="C97" s="46">
        <v>1.5</v>
      </c>
      <c r="D97" s="51">
        <v>1.5</v>
      </c>
      <c r="E97" s="41"/>
      <c r="F97" s="57">
        <v>242</v>
      </c>
      <c r="G97" s="46">
        <v>1.5</v>
      </c>
      <c r="H97" s="51">
        <v>1.5</v>
      </c>
      <c r="I97" s="41"/>
      <c r="J97" s="57">
        <v>300</v>
      </c>
      <c r="K97" s="46">
        <v>1.5</v>
      </c>
      <c r="L97" s="51">
        <v>1.5</v>
      </c>
    </row>
    <row r="98" spans="2:12" x14ac:dyDescent="0.2">
      <c r="B98" s="56">
        <v>185</v>
      </c>
      <c r="C98" s="46">
        <v>1.5</v>
      </c>
      <c r="D98" s="51">
        <v>1.5</v>
      </c>
      <c r="E98" s="41"/>
      <c r="F98" s="57">
        <v>243</v>
      </c>
      <c r="G98" s="46">
        <v>1.5</v>
      </c>
      <c r="H98" s="51">
        <v>1.5</v>
      </c>
      <c r="I98" s="41"/>
      <c r="J98" s="57">
        <v>301</v>
      </c>
      <c r="K98" s="46">
        <v>1.5</v>
      </c>
      <c r="L98" s="51">
        <v>1.5</v>
      </c>
    </row>
    <row r="99" spans="2:12" x14ac:dyDescent="0.2">
      <c r="B99" s="56">
        <v>186</v>
      </c>
      <c r="C99" s="46">
        <v>1.5</v>
      </c>
      <c r="D99" s="51">
        <v>1.5</v>
      </c>
      <c r="E99" s="41"/>
      <c r="F99" s="57">
        <v>244</v>
      </c>
      <c r="G99" s="46">
        <v>1.5</v>
      </c>
      <c r="H99" s="51">
        <v>1.5</v>
      </c>
      <c r="I99" s="41"/>
      <c r="J99" s="57">
        <v>302</v>
      </c>
      <c r="K99" s="46">
        <v>1.5</v>
      </c>
      <c r="L99" s="51">
        <v>1.5</v>
      </c>
    </row>
    <row r="100" spans="2:12" x14ac:dyDescent="0.2">
      <c r="B100" s="56">
        <v>187</v>
      </c>
      <c r="C100" s="46">
        <v>1.25</v>
      </c>
      <c r="D100" s="51">
        <v>1.25</v>
      </c>
      <c r="E100" s="41"/>
      <c r="F100" s="57">
        <v>245</v>
      </c>
      <c r="G100" s="46">
        <v>1.5</v>
      </c>
      <c r="H100" s="51">
        <v>1.5</v>
      </c>
      <c r="I100" s="41"/>
      <c r="J100" s="57">
        <v>303</v>
      </c>
      <c r="K100" s="46">
        <v>1.5</v>
      </c>
      <c r="L100" s="51">
        <v>1.5</v>
      </c>
    </row>
    <row r="101" spans="2:12" x14ac:dyDescent="0.2">
      <c r="B101" s="56">
        <v>188</v>
      </c>
      <c r="C101" s="46">
        <v>1.5</v>
      </c>
      <c r="D101" s="51">
        <v>1.5</v>
      </c>
      <c r="E101" s="41"/>
      <c r="F101" s="57">
        <v>246</v>
      </c>
      <c r="G101" s="46">
        <v>1.5</v>
      </c>
      <c r="H101" s="51">
        <v>1.5</v>
      </c>
      <c r="I101" s="41"/>
      <c r="J101" s="57">
        <v>304</v>
      </c>
      <c r="K101" s="46">
        <v>1.5</v>
      </c>
      <c r="L101" s="51">
        <v>1.5</v>
      </c>
    </row>
    <row r="102" spans="2:12" x14ac:dyDescent="0.2">
      <c r="B102" s="56">
        <v>189</v>
      </c>
      <c r="C102" s="46">
        <v>1.5</v>
      </c>
      <c r="D102" s="51">
        <v>1.5</v>
      </c>
      <c r="E102" s="41"/>
      <c r="F102" s="57">
        <v>247</v>
      </c>
      <c r="G102" s="46">
        <v>1.5</v>
      </c>
      <c r="H102" s="51">
        <v>1.5</v>
      </c>
      <c r="I102" s="41"/>
      <c r="J102" s="57">
        <v>305</v>
      </c>
      <c r="K102" s="46">
        <v>1.5</v>
      </c>
      <c r="L102" s="51">
        <v>1.5</v>
      </c>
    </row>
    <row r="103" spans="2:12" x14ac:dyDescent="0.2">
      <c r="B103" s="56">
        <v>190</v>
      </c>
      <c r="C103" s="46">
        <v>1.5</v>
      </c>
      <c r="D103" s="51">
        <v>1.5</v>
      </c>
      <c r="E103" s="41"/>
      <c r="F103" s="57">
        <v>248</v>
      </c>
      <c r="G103" s="46">
        <v>1.5</v>
      </c>
      <c r="H103" s="51">
        <v>1.5</v>
      </c>
      <c r="I103" s="41"/>
      <c r="J103" s="57">
        <v>306</v>
      </c>
      <c r="K103" s="46">
        <v>1.5</v>
      </c>
      <c r="L103" s="51">
        <v>1.5</v>
      </c>
    </row>
    <row r="104" spans="2:12" x14ac:dyDescent="0.2">
      <c r="B104" s="56">
        <v>191</v>
      </c>
      <c r="C104" s="46">
        <v>1.5</v>
      </c>
      <c r="D104" s="51">
        <v>1.5</v>
      </c>
      <c r="E104" s="41"/>
      <c r="F104" s="57">
        <v>249</v>
      </c>
      <c r="G104" s="46">
        <v>1.5</v>
      </c>
      <c r="H104" s="51">
        <v>1.5</v>
      </c>
      <c r="I104" s="41"/>
      <c r="J104" s="57">
        <v>307</v>
      </c>
      <c r="K104" s="46">
        <v>1.5</v>
      </c>
      <c r="L104" s="51">
        <v>1.5</v>
      </c>
    </row>
    <row r="105" spans="2:12" x14ac:dyDescent="0.2">
      <c r="B105" s="56">
        <v>192</v>
      </c>
      <c r="C105" s="46">
        <v>1.5</v>
      </c>
      <c r="D105" s="51">
        <v>1.5</v>
      </c>
      <c r="E105" s="41"/>
      <c r="F105" s="57">
        <v>250</v>
      </c>
      <c r="G105" s="46">
        <v>1.5</v>
      </c>
      <c r="H105" s="51">
        <v>1.5</v>
      </c>
      <c r="I105" s="41"/>
      <c r="J105" s="57">
        <v>308</v>
      </c>
      <c r="K105" s="46">
        <v>1.5</v>
      </c>
      <c r="L105" s="51">
        <v>1.5</v>
      </c>
    </row>
    <row r="106" spans="2:12" x14ac:dyDescent="0.2">
      <c r="B106" s="56">
        <v>193</v>
      </c>
      <c r="C106" s="46">
        <v>1.58</v>
      </c>
      <c r="D106" s="51">
        <v>1.75</v>
      </c>
      <c r="E106" s="41"/>
      <c r="F106" s="57">
        <v>251</v>
      </c>
      <c r="G106" s="46">
        <v>1.25</v>
      </c>
      <c r="H106" s="51">
        <v>1.25</v>
      </c>
      <c r="I106" s="41"/>
      <c r="J106" s="57">
        <v>309</v>
      </c>
      <c r="K106" s="46">
        <v>2</v>
      </c>
      <c r="L106" s="51">
        <v>2</v>
      </c>
    </row>
    <row r="107" spans="2:12" x14ac:dyDescent="0.2">
      <c r="B107" s="56">
        <v>194</v>
      </c>
      <c r="C107" s="46">
        <v>1.25</v>
      </c>
      <c r="D107" s="51">
        <v>1.25</v>
      </c>
      <c r="E107" s="41"/>
      <c r="F107" s="57">
        <v>252</v>
      </c>
      <c r="G107" s="46">
        <v>1.5</v>
      </c>
      <c r="H107" s="51">
        <v>1.5</v>
      </c>
      <c r="I107" s="41"/>
      <c r="J107" s="57">
        <v>311</v>
      </c>
      <c r="K107" s="46">
        <v>1.5</v>
      </c>
      <c r="L107" s="51">
        <v>1.5</v>
      </c>
    </row>
    <row r="108" spans="2:12" x14ac:dyDescent="0.2">
      <c r="B108" s="56">
        <v>195</v>
      </c>
      <c r="C108" s="46">
        <v>1.5</v>
      </c>
      <c r="D108" s="51">
        <v>1.5</v>
      </c>
      <c r="E108" s="41"/>
      <c r="F108" s="57">
        <v>253</v>
      </c>
      <c r="G108" s="46">
        <v>1.5</v>
      </c>
      <c r="H108" s="51">
        <v>1.5</v>
      </c>
      <c r="I108" s="41"/>
      <c r="J108" s="57">
        <v>312</v>
      </c>
      <c r="K108" s="46">
        <v>1.5</v>
      </c>
      <c r="L108" s="51">
        <v>1.5</v>
      </c>
    </row>
    <row r="109" spans="2:12" x14ac:dyDescent="0.2">
      <c r="B109" s="56">
        <v>196</v>
      </c>
      <c r="C109" s="46">
        <v>1.5</v>
      </c>
      <c r="D109" s="51">
        <v>1.5</v>
      </c>
      <c r="E109" s="41"/>
      <c r="F109" s="57">
        <v>254</v>
      </c>
      <c r="G109" s="46">
        <v>1.5</v>
      </c>
      <c r="H109" s="51">
        <v>1.5</v>
      </c>
      <c r="I109" s="41"/>
      <c r="J109" s="57">
        <v>313</v>
      </c>
      <c r="K109" s="46">
        <v>1.5</v>
      </c>
      <c r="L109" s="51">
        <v>1.5</v>
      </c>
    </row>
    <row r="110" spans="2:12" x14ac:dyDescent="0.2">
      <c r="B110" s="56">
        <v>197</v>
      </c>
      <c r="C110" s="46">
        <v>1.5</v>
      </c>
      <c r="D110" s="51">
        <v>1.5</v>
      </c>
      <c r="E110" s="41"/>
      <c r="F110" s="57">
        <v>255</v>
      </c>
      <c r="G110" s="46">
        <v>1.25</v>
      </c>
      <c r="H110" s="51">
        <v>1.25</v>
      </c>
      <c r="I110" s="41"/>
      <c r="J110" s="57">
        <v>314</v>
      </c>
      <c r="K110" s="46">
        <v>2</v>
      </c>
      <c r="L110" s="51">
        <v>2</v>
      </c>
    </row>
    <row r="111" spans="2:12" x14ac:dyDescent="0.2">
      <c r="B111" s="56">
        <v>198</v>
      </c>
      <c r="C111" s="46">
        <v>1.5</v>
      </c>
      <c r="D111" s="51">
        <v>1.5</v>
      </c>
      <c r="E111" s="41"/>
      <c r="F111" s="57">
        <v>256</v>
      </c>
      <c r="G111" s="46">
        <v>1.25</v>
      </c>
      <c r="H111" s="51">
        <v>1.25</v>
      </c>
      <c r="I111" s="41"/>
      <c r="J111" s="57">
        <v>315</v>
      </c>
      <c r="K111" s="46">
        <v>2</v>
      </c>
      <c r="L111" s="51">
        <v>2</v>
      </c>
    </row>
    <row r="112" spans="2:12" ht="12" thickBot="1" x14ac:dyDescent="0.25">
      <c r="B112" s="56">
        <v>199</v>
      </c>
      <c r="C112" s="46">
        <v>1.5</v>
      </c>
      <c r="D112" s="51">
        <v>1.5</v>
      </c>
      <c r="E112" s="41"/>
      <c r="F112" s="57">
        <v>257</v>
      </c>
      <c r="G112" s="46">
        <v>1.5</v>
      </c>
      <c r="H112" s="51">
        <v>1.5</v>
      </c>
      <c r="I112" s="41"/>
      <c r="J112" s="61">
        <v>316</v>
      </c>
      <c r="K112" s="52">
        <v>2</v>
      </c>
      <c r="L112" s="55">
        <v>2</v>
      </c>
    </row>
    <row r="113" spans="2:12" ht="12" thickBot="1" x14ac:dyDescent="0.25">
      <c r="B113" s="60">
        <v>200</v>
      </c>
      <c r="C113" s="52">
        <v>1.5</v>
      </c>
      <c r="D113" s="55">
        <v>1.5</v>
      </c>
      <c r="E113" s="41"/>
      <c r="F113" s="61">
        <v>258</v>
      </c>
      <c r="G113" s="52">
        <v>1.5</v>
      </c>
      <c r="H113" s="55">
        <v>1.5</v>
      </c>
      <c r="I113" s="41"/>
      <c r="J113" s="41"/>
      <c r="K113" s="41"/>
      <c r="L113" s="41"/>
    </row>
  </sheetData>
  <mergeCells count="1">
    <mergeCell ref="C1:J1"/>
  </mergeCells>
  <pageMargins left="0.7" right="0.7" top="0.75" bottom="0.75" header="0.3" footer="0.3"/>
  <pageSetup orientation="portrait" r:id="rId1"/>
  <headerFooter alignWithMargins="0">
    <oddHeader>&amp;C&amp;G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T117"/>
  <sheetViews>
    <sheetView topLeftCell="A40" workbookViewId="0">
      <selection activeCell="P62" sqref="P62"/>
    </sheetView>
  </sheetViews>
  <sheetFormatPr baseColWidth="10" defaultRowHeight="12.75" x14ac:dyDescent="0.2"/>
  <cols>
    <col min="15" max="15" width="3" bestFit="1" customWidth="1"/>
    <col min="17" max="17" width="3.28515625" bestFit="1" customWidth="1"/>
  </cols>
  <sheetData>
    <row r="1" spans="1:20" ht="21" x14ac:dyDescent="0.2">
      <c r="A1" s="48" t="s">
        <v>126</v>
      </c>
      <c r="B1" s="49" t="s">
        <v>127</v>
      </c>
      <c r="C1" s="50" t="s">
        <v>128</v>
      </c>
      <c r="D1" s="4"/>
      <c r="E1" s="48" t="s">
        <v>126</v>
      </c>
      <c r="F1" s="49" t="s">
        <v>127</v>
      </c>
      <c r="G1" s="50" t="s">
        <v>128</v>
      </c>
      <c r="H1" s="4"/>
      <c r="I1" s="48" t="s">
        <v>126</v>
      </c>
      <c r="J1" s="49" t="s">
        <v>127</v>
      </c>
      <c r="K1" s="50" t="s">
        <v>128</v>
      </c>
      <c r="M1" s="3"/>
      <c r="N1" s="113">
        <f>SUM(M2:N32)</f>
        <v>1323</v>
      </c>
      <c r="O1" s="140" t="s">
        <v>223</v>
      </c>
      <c r="P1" s="113">
        <f>SUM(P2:P28)</f>
        <v>733</v>
      </c>
      <c r="Q1" s="139" t="s">
        <v>222</v>
      </c>
      <c r="R1" s="114">
        <f>N1+P1</f>
        <v>2056</v>
      </c>
      <c r="S1" s="114" t="s">
        <v>224</v>
      </c>
      <c r="T1" s="114"/>
    </row>
    <row r="2" spans="1:20" x14ac:dyDescent="0.2">
      <c r="A2" s="56">
        <v>1</v>
      </c>
      <c r="B2" s="46">
        <v>1.5</v>
      </c>
      <c r="C2" s="51">
        <v>1.5</v>
      </c>
      <c r="D2" s="41"/>
      <c r="E2" s="56">
        <v>48</v>
      </c>
      <c r="F2" s="46">
        <v>1.25</v>
      </c>
      <c r="G2" s="51">
        <v>1.25</v>
      </c>
      <c r="H2" s="41"/>
      <c r="I2" s="57">
        <v>95</v>
      </c>
      <c r="J2" s="46">
        <v>1.5</v>
      </c>
      <c r="K2" s="51">
        <v>1.5</v>
      </c>
      <c r="M2" s="3">
        <v>12</v>
      </c>
      <c r="N2" s="111">
        <v>14</v>
      </c>
      <c r="O2" s="140"/>
      <c r="P2" s="3">
        <v>8</v>
      </c>
      <c r="Q2" s="139"/>
    </row>
    <row r="3" spans="1:20" x14ac:dyDescent="0.2">
      <c r="A3" s="56">
        <v>2</v>
      </c>
      <c r="B3" s="46">
        <v>1.5</v>
      </c>
      <c r="C3" s="51">
        <v>1.5</v>
      </c>
      <c r="D3" s="41"/>
      <c r="E3" s="56">
        <v>49</v>
      </c>
      <c r="F3" s="46">
        <v>1.5</v>
      </c>
      <c r="G3" s="51">
        <v>1.5</v>
      </c>
      <c r="H3" s="41"/>
      <c r="I3" s="57">
        <v>96</v>
      </c>
      <c r="J3" s="46">
        <v>1.5</v>
      </c>
      <c r="K3" s="51">
        <v>1.5</v>
      </c>
      <c r="M3" s="10">
        <v>44</v>
      </c>
      <c r="N3" s="111">
        <v>27</v>
      </c>
      <c r="O3" s="140"/>
      <c r="P3" s="10">
        <v>53</v>
      </c>
      <c r="Q3" s="139"/>
    </row>
    <row r="4" spans="1:20" x14ac:dyDescent="0.2">
      <c r="A4" s="56">
        <v>3</v>
      </c>
      <c r="B4" s="46">
        <v>1.5</v>
      </c>
      <c r="C4" s="51">
        <v>1.5</v>
      </c>
      <c r="D4" s="41"/>
      <c r="E4" s="56">
        <v>50</v>
      </c>
      <c r="F4" s="46">
        <v>1.5</v>
      </c>
      <c r="G4" s="51">
        <v>1.5</v>
      </c>
      <c r="H4" s="41"/>
      <c r="I4" s="57">
        <v>97</v>
      </c>
      <c r="J4" s="46">
        <v>1.25</v>
      </c>
      <c r="K4" s="51">
        <v>1.25</v>
      </c>
      <c r="M4" s="10">
        <v>12</v>
      </c>
      <c r="N4" s="111">
        <v>30</v>
      </c>
      <c r="O4" s="140"/>
      <c r="P4" s="10">
        <v>38</v>
      </c>
      <c r="Q4" s="139"/>
    </row>
    <row r="5" spans="1:20" x14ac:dyDescent="0.2">
      <c r="A5" s="56">
        <v>4</v>
      </c>
      <c r="B5" s="46">
        <v>1.5</v>
      </c>
      <c r="C5" s="51">
        <v>1.5</v>
      </c>
      <c r="D5" s="41"/>
      <c r="E5" s="56">
        <v>51</v>
      </c>
      <c r="F5" s="46">
        <v>1.5</v>
      </c>
      <c r="G5" s="51">
        <v>1.5</v>
      </c>
      <c r="H5" s="41"/>
      <c r="I5" s="57">
        <v>98</v>
      </c>
      <c r="J5" s="46">
        <v>1.5</v>
      </c>
      <c r="K5" s="51">
        <v>1.5</v>
      </c>
      <c r="M5" s="10">
        <v>32</v>
      </c>
      <c r="N5" s="111">
        <v>28</v>
      </c>
      <c r="O5" s="140"/>
      <c r="P5" s="10">
        <v>11</v>
      </c>
      <c r="Q5" s="139"/>
    </row>
    <row r="6" spans="1:20" x14ac:dyDescent="0.2">
      <c r="A6" s="56">
        <v>5</v>
      </c>
      <c r="B6" s="46">
        <v>1.5</v>
      </c>
      <c r="C6" s="51">
        <v>1.5</v>
      </c>
      <c r="D6" s="41"/>
      <c r="E6" s="56">
        <v>52</v>
      </c>
      <c r="F6" s="46">
        <v>1.5</v>
      </c>
      <c r="G6" s="51">
        <v>1.5</v>
      </c>
      <c r="H6" s="41"/>
      <c r="I6" s="57">
        <v>100</v>
      </c>
      <c r="J6" s="46">
        <v>1.5</v>
      </c>
      <c r="K6" s="51">
        <v>1.5</v>
      </c>
      <c r="M6" s="111">
        <v>13</v>
      </c>
      <c r="N6" s="111">
        <v>17</v>
      </c>
      <c r="O6" s="140"/>
      <c r="P6" s="111">
        <v>1</v>
      </c>
      <c r="Q6" s="139"/>
    </row>
    <row r="7" spans="1:20" x14ac:dyDescent="0.2">
      <c r="A7" s="56">
        <v>6</v>
      </c>
      <c r="B7" s="46">
        <v>1.5</v>
      </c>
      <c r="C7" s="51">
        <v>1.5</v>
      </c>
      <c r="D7" s="41"/>
      <c r="E7" s="56">
        <v>53</v>
      </c>
      <c r="F7" s="46">
        <v>1.5</v>
      </c>
      <c r="G7" s="51">
        <v>1.5</v>
      </c>
      <c r="H7" s="41"/>
      <c r="I7" s="57">
        <v>101</v>
      </c>
      <c r="J7" s="46">
        <v>1.5</v>
      </c>
      <c r="K7" s="51">
        <v>1.5</v>
      </c>
      <c r="M7" s="111">
        <v>38</v>
      </c>
      <c r="N7" s="111">
        <v>33</v>
      </c>
      <c r="O7" s="140"/>
      <c r="P7" s="111">
        <v>28</v>
      </c>
      <c r="Q7" s="139"/>
    </row>
    <row r="8" spans="1:20" x14ac:dyDescent="0.2">
      <c r="A8" s="56">
        <v>7</v>
      </c>
      <c r="B8" s="46">
        <v>1.25</v>
      </c>
      <c r="C8" s="51">
        <v>1.25</v>
      </c>
      <c r="D8" s="41"/>
      <c r="E8" s="56">
        <v>54</v>
      </c>
      <c r="F8" s="46">
        <v>1.5</v>
      </c>
      <c r="G8" s="51">
        <v>1.5</v>
      </c>
      <c r="H8" s="41"/>
      <c r="I8" s="57">
        <v>102</v>
      </c>
      <c r="J8" s="46">
        <v>1.5</v>
      </c>
      <c r="K8" s="51">
        <v>1.5</v>
      </c>
      <c r="M8" s="111">
        <v>1</v>
      </c>
      <c r="N8" s="111">
        <v>16</v>
      </c>
      <c r="O8" s="140"/>
      <c r="P8" s="111">
        <v>22</v>
      </c>
      <c r="Q8" s="139"/>
    </row>
    <row r="9" spans="1:20" x14ac:dyDescent="0.2">
      <c r="A9" s="56">
        <v>8</v>
      </c>
      <c r="B9" s="46">
        <v>1.5</v>
      </c>
      <c r="C9" s="51">
        <v>1.5</v>
      </c>
      <c r="D9" s="41"/>
      <c r="E9" s="56">
        <v>55</v>
      </c>
      <c r="F9" s="46">
        <v>1.5</v>
      </c>
      <c r="G9" s="51">
        <v>1.5</v>
      </c>
      <c r="H9" s="41"/>
      <c r="I9" s="57">
        <v>103</v>
      </c>
      <c r="J9" s="46">
        <v>1.5</v>
      </c>
      <c r="K9" s="51">
        <v>1.5</v>
      </c>
      <c r="M9" s="111">
        <v>38</v>
      </c>
      <c r="N9" s="111">
        <v>20</v>
      </c>
      <c r="O9" s="140"/>
      <c r="P9" s="111">
        <v>61</v>
      </c>
      <c r="Q9" s="139"/>
    </row>
    <row r="10" spans="1:20" x14ac:dyDescent="0.2">
      <c r="A10" s="56">
        <v>9</v>
      </c>
      <c r="B10" s="53">
        <v>1.5</v>
      </c>
      <c r="C10" s="58">
        <v>1.5</v>
      </c>
      <c r="D10" s="59"/>
      <c r="E10" s="57">
        <v>56</v>
      </c>
      <c r="F10" s="46">
        <v>1.5</v>
      </c>
      <c r="G10" s="51">
        <v>1.5</v>
      </c>
      <c r="H10" s="45"/>
      <c r="I10" s="57">
        <v>104</v>
      </c>
      <c r="J10" s="46">
        <v>1.5</v>
      </c>
      <c r="K10" s="51">
        <v>1.5</v>
      </c>
      <c r="M10" s="111">
        <v>42</v>
      </c>
      <c r="N10" s="111">
        <v>1</v>
      </c>
      <c r="O10" s="140"/>
      <c r="P10" s="111">
        <v>60</v>
      </c>
      <c r="Q10" s="139"/>
    </row>
    <row r="11" spans="1:20" x14ac:dyDescent="0.2">
      <c r="A11" s="56">
        <v>10</v>
      </c>
      <c r="B11" s="53">
        <v>1.5</v>
      </c>
      <c r="C11" s="58">
        <v>1.5</v>
      </c>
      <c r="D11" s="59"/>
      <c r="E11" s="57">
        <v>57</v>
      </c>
      <c r="F11" s="46">
        <v>1.5</v>
      </c>
      <c r="G11" s="51">
        <v>1.5</v>
      </c>
      <c r="H11" s="45"/>
      <c r="I11" s="57">
        <v>105</v>
      </c>
      <c r="J11" s="46">
        <v>1.5</v>
      </c>
      <c r="K11" s="51">
        <v>1.5</v>
      </c>
      <c r="M11" s="111">
        <v>22</v>
      </c>
      <c r="N11" s="111">
        <v>12</v>
      </c>
      <c r="O11" s="140"/>
      <c r="P11" s="111">
        <v>34</v>
      </c>
      <c r="Q11" s="139"/>
    </row>
    <row r="12" spans="1:20" x14ac:dyDescent="0.2">
      <c r="A12" s="56">
        <v>11</v>
      </c>
      <c r="B12" s="46">
        <v>1.25</v>
      </c>
      <c r="C12" s="51">
        <v>1.25</v>
      </c>
      <c r="D12" s="41"/>
      <c r="E12" s="57">
        <v>58</v>
      </c>
      <c r="F12" s="46">
        <v>1.5</v>
      </c>
      <c r="G12" s="51">
        <v>1.5</v>
      </c>
      <c r="H12" s="41"/>
      <c r="I12" s="57">
        <v>106</v>
      </c>
      <c r="J12" s="46">
        <v>1.25</v>
      </c>
      <c r="K12" s="51">
        <v>1.25</v>
      </c>
      <c r="M12" s="111">
        <v>16</v>
      </c>
      <c r="N12" s="111">
        <v>7</v>
      </c>
      <c r="O12" s="140"/>
      <c r="P12" s="111">
        <v>34</v>
      </c>
      <c r="Q12" s="139"/>
    </row>
    <row r="13" spans="1:20" x14ac:dyDescent="0.2">
      <c r="A13" s="56">
        <v>12</v>
      </c>
      <c r="B13" s="46">
        <v>1.6</v>
      </c>
      <c r="C13" s="51">
        <v>1.75</v>
      </c>
      <c r="D13" s="41"/>
      <c r="E13" s="57">
        <v>59</v>
      </c>
      <c r="F13" s="46">
        <v>1.5</v>
      </c>
      <c r="G13" s="51">
        <v>1.5</v>
      </c>
      <c r="H13" s="41"/>
      <c r="I13" s="57">
        <v>107</v>
      </c>
      <c r="J13" s="46">
        <v>2.9</v>
      </c>
      <c r="K13" s="51">
        <v>3</v>
      </c>
      <c r="M13" s="111">
        <v>1</v>
      </c>
      <c r="N13" s="111">
        <v>16</v>
      </c>
      <c r="O13" s="140"/>
      <c r="P13" s="111">
        <v>34</v>
      </c>
      <c r="Q13" s="139"/>
    </row>
    <row r="14" spans="1:20" x14ac:dyDescent="0.2">
      <c r="A14" s="56">
        <v>13</v>
      </c>
      <c r="B14" s="46">
        <v>1.5</v>
      </c>
      <c r="C14" s="51">
        <v>1.5</v>
      </c>
      <c r="D14" s="41"/>
      <c r="E14" s="57">
        <v>60</v>
      </c>
      <c r="F14" s="46">
        <v>1.5</v>
      </c>
      <c r="G14" s="51">
        <v>1.5</v>
      </c>
      <c r="H14" s="41"/>
      <c r="I14" s="57">
        <v>108</v>
      </c>
      <c r="J14" s="46">
        <v>1.5</v>
      </c>
      <c r="K14" s="51">
        <v>1.5</v>
      </c>
      <c r="M14" s="111">
        <v>46</v>
      </c>
      <c r="N14" s="111">
        <v>25</v>
      </c>
      <c r="O14" s="140"/>
      <c r="P14" s="111">
        <v>96</v>
      </c>
      <c r="Q14" s="139"/>
    </row>
    <row r="15" spans="1:20" x14ac:dyDescent="0.2">
      <c r="A15" s="56">
        <v>14</v>
      </c>
      <c r="B15" s="46">
        <v>1.5</v>
      </c>
      <c r="C15" s="51">
        <v>1.5</v>
      </c>
      <c r="D15" s="41"/>
      <c r="E15" s="57">
        <v>61</v>
      </c>
      <c r="F15" s="46">
        <v>1.5</v>
      </c>
      <c r="G15" s="51">
        <v>1.5</v>
      </c>
      <c r="H15" s="41"/>
      <c r="I15" s="57">
        <v>109</v>
      </c>
      <c r="J15" s="46">
        <v>1.5</v>
      </c>
      <c r="K15" s="51">
        <v>1.5</v>
      </c>
      <c r="M15" s="111">
        <v>49</v>
      </c>
      <c r="N15" s="111">
        <v>14</v>
      </c>
      <c r="O15" s="140"/>
      <c r="P15" s="111">
        <v>8</v>
      </c>
      <c r="Q15" s="139"/>
    </row>
    <row r="16" spans="1:20" x14ac:dyDescent="0.2">
      <c r="A16" s="56">
        <v>15</v>
      </c>
      <c r="B16" s="46">
        <v>1.5</v>
      </c>
      <c r="C16" s="51">
        <v>1.5</v>
      </c>
      <c r="D16" s="41"/>
      <c r="E16" s="57">
        <v>62</v>
      </c>
      <c r="F16" s="46">
        <v>1.5</v>
      </c>
      <c r="G16" s="51">
        <v>1.5</v>
      </c>
      <c r="H16" s="41"/>
      <c r="I16" s="57">
        <v>110</v>
      </c>
      <c r="J16" s="46">
        <v>1.5</v>
      </c>
      <c r="K16" s="51">
        <v>1.5</v>
      </c>
      <c r="M16" s="111">
        <v>55</v>
      </c>
      <c r="N16" s="111">
        <v>1</v>
      </c>
      <c r="O16" s="140"/>
      <c r="P16" s="111">
        <v>1</v>
      </c>
      <c r="Q16" s="139"/>
    </row>
    <row r="17" spans="1:17" x14ac:dyDescent="0.2">
      <c r="A17" s="56">
        <v>16</v>
      </c>
      <c r="B17" s="46">
        <v>1.5</v>
      </c>
      <c r="C17" s="51">
        <v>1.5</v>
      </c>
      <c r="D17" s="41"/>
      <c r="E17" s="57">
        <v>63</v>
      </c>
      <c r="F17" s="46" t="s">
        <v>129</v>
      </c>
      <c r="G17" s="51"/>
      <c r="H17" s="41"/>
      <c r="I17" s="57">
        <v>111</v>
      </c>
      <c r="J17" s="46">
        <v>1.25</v>
      </c>
      <c r="K17" s="51">
        <v>1.5</v>
      </c>
      <c r="M17" s="111">
        <v>37</v>
      </c>
      <c r="N17" s="111">
        <v>1</v>
      </c>
      <c r="O17" s="140"/>
      <c r="P17" s="111">
        <v>18</v>
      </c>
      <c r="Q17" s="139"/>
    </row>
    <row r="18" spans="1:17" x14ac:dyDescent="0.2">
      <c r="A18" s="56">
        <v>17</v>
      </c>
      <c r="B18" s="46">
        <v>1.5</v>
      </c>
      <c r="C18" s="51">
        <v>1.5</v>
      </c>
      <c r="D18" s="41"/>
      <c r="E18" s="57">
        <v>64</v>
      </c>
      <c r="F18" s="46">
        <v>1.5</v>
      </c>
      <c r="G18" s="51">
        <v>1.5</v>
      </c>
      <c r="H18" s="41"/>
      <c r="I18" s="57">
        <v>112</v>
      </c>
      <c r="J18" s="46">
        <v>1.5</v>
      </c>
      <c r="K18" s="51">
        <v>1.5</v>
      </c>
      <c r="M18" s="111">
        <v>24</v>
      </c>
      <c r="N18" s="111">
        <v>29</v>
      </c>
      <c r="O18" s="140"/>
      <c r="P18" s="111">
        <v>18</v>
      </c>
      <c r="Q18" s="139"/>
    </row>
    <row r="19" spans="1:17" x14ac:dyDescent="0.2">
      <c r="A19" s="56">
        <v>18</v>
      </c>
      <c r="B19" s="46">
        <v>1.5</v>
      </c>
      <c r="C19" s="51">
        <v>1.5</v>
      </c>
      <c r="D19" s="41"/>
      <c r="E19" s="57">
        <v>65</v>
      </c>
      <c r="F19" s="46">
        <v>1.5</v>
      </c>
      <c r="G19" s="51">
        <v>1.5</v>
      </c>
      <c r="H19" s="41"/>
      <c r="I19" s="57">
        <v>113</v>
      </c>
      <c r="J19" s="46">
        <v>1.5</v>
      </c>
      <c r="K19" s="51">
        <v>1.5</v>
      </c>
      <c r="M19" s="111">
        <v>38</v>
      </c>
      <c r="N19" s="111">
        <v>33</v>
      </c>
      <c r="O19" s="140"/>
      <c r="P19" s="111">
        <v>10</v>
      </c>
      <c r="Q19" s="139"/>
    </row>
    <row r="20" spans="1:17" x14ac:dyDescent="0.2">
      <c r="A20" s="56">
        <v>19</v>
      </c>
      <c r="B20" s="46">
        <v>1.5</v>
      </c>
      <c r="C20" s="51">
        <v>1.5</v>
      </c>
      <c r="D20" s="41"/>
      <c r="E20" s="57">
        <v>66</v>
      </c>
      <c r="F20" s="46">
        <v>1.5</v>
      </c>
      <c r="G20" s="51">
        <v>1.5</v>
      </c>
      <c r="H20" s="41"/>
      <c r="I20" s="57">
        <v>114</v>
      </c>
      <c r="J20" s="46">
        <v>1.5</v>
      </c>
      <c r="K20" s="51">
        <v>1.5</v>
      </c>
      <c r="M20" s="111">
        <v>22</v>
      </c>
      <c r="N20" s="111">
        <v>24</v>
      </c>
      <c r="O20" s="140"/>
      <c r="P20" s="111">
        <v>10</v>
      </c>
      <c r="Q20" s="139"/>
    </row>
    <row r="21" spans="1:17" x14ac:dyDescent="0.2">
      <c r="A21" s="56">
        <v>20</v>
      </c>
      <c r="B21" s="46">
        <v>1.5</v>
      </c>
      <c r="C21" s="51">
        <v>1.5</v>
      </c>
      <c r="D21" s="41"/>
      <c r="E21" s="57">
        <v>67</v>
      </c>
      <c r="F21" s="46">
        <v>1.56</v>
      </c>
      <c r="G21" s="51">
        <v>1.75</v>
      </c>
      <c r="H21" s="41"/>
      <c r="I21" s="57">
        <v>115</v>
      </c>
      <c r="J21" s="46">
        <v>1.5</v>
      </c>
      <c r="K21" s="51">
        <v>1.5</v>
      </c>
      <c r="M21" s="111">
        <v>8</v>
      </c>
      <c r="N21" s="111">
        <v>48</v>
      </c>
      <c r="O21" s="140"/>
      <c r="P21" s="111">
        <v>1</v>
      </c>
      <c r="Q21" s="139"/>
    </row>
    <row r="22" spans="1:17" x14ac:dyDescent="0.2">
      <c r="A22" s="56">
        <v>21</v>
      </c>
      <c r="B22" s="46">
        <v>1.5</v>
      </c>
      <c r="C22" s="51">
        <v>1.5</v>
      </c>
      <c r="D22" s="41"/>
      <c r="E22" s="57">
        <v>68</v>
      </c>
      <c r="F22" s="46">
        <v>1.75</v>
      </c>
      <c r="G22" s="51">
        <v>1.75</v>
      </c>
      <c r="H22" s="41"/>
      <c r="I22" s="57">
        <v>116</v>
      </c>
      <c r="J22" s="46">
        <v>1.5</v>
      </c>
      <c r="K22" s="51">
        <v>1.5</v>
      </c>
      <c r="M22" s="111">
        <v>26</v>
      </c>
      <c r="N22" s="111">
        <v>1</v>
      </c>
      <c r="O22" s="140"/>
      <c r="P22" s="111">
        <v>34</v>
      </c>
      <c r="Q22" s="139"/>
    </row>
    <row r="23" spans="1:17" x14ac:dyDescent="0.2">
      <c r="A23" s="56">
        <v>22</v>
      </c>
      <c r="B23" s="46">
        <v>1.5</v>
      </c>
      <c r="C23" s="51">
        <v>1.5</v>
      </c>
      <c r="D23" s="41"/>
      <c r="E23" s="57">
        <v>69</v>
      </c>
      <c r="F23" s="46">
        <v>1.5</v>
      </c>
      <c r="G23" s="51">
        <v>1.5</v>
      </c>
      <c r="H23" s="41"/>
      <c r="I23" s="57">
        <v>117</v>
      </c>
      <c r="J23" s="46">
        <v>1.5</v>
      </c>
      <c r="K23" s="51">
        <v>1.5</v>
      </c>
      <c r="M23" s="111">
        <v>58</v>
      </c>
      <c r="N23" s="111">
        <v>17</v>
      </c>
      <c r="O23" s="140"/>
      <c r="P23" s="111">
        <v>84</v>
      </c>
      <c r="Q23" s="139"/>
    </row>
    <row r="24" spans="1:17" x14ac:dyDescent="0.2">
      <c r="A24" s="56">
        <v>23</v>
      </c>
      <c r="B24" s="46">
        <v>1.25</v>
      </c>
      <c r="C24" s="51">
        <v>1.25</v>
      </c>
      <c r="D24" s="41"/>
      <c r="E24" s="57">
        <v>70</v>
      </c>
      <c r="F24" s="46">
        <v>1.5</v>
      </c>
      <c r="G24" s="51">
        <v>1.5</v>
      </c>
      <c r="H24" s="41"/>
      <c r="I24" s="57">
        <v>118</v>
      </c>
      <c r="J24" s="46">
        <v>1.5</v>
      </c>
      <c r="K24" s="51">
        <v>1.5</v>
      </c>
      <c r="M24" s="111">
        <v>22</v>
      </c>
      <c r="N24" s="111">
        <v>3</v>
      </c>
      <c r="O24" s="140"/>
      <c r="P24" s="111">
        <v>10</v>
      </c>
      <c r="Q24" s="139"/>
    </row>
    <row r="25" spans="1:17" x14ac:dyDescent="0.2">
      <c r="A25" s="56">
        <v>24</v>
      </c>
      <c r="B25" s="46">
        <v>1.5</v>
      </c>
      <c r="C25" s="51">
        <v>1.5</v>
      </c>
      <c r="D25" s="41"/>
      <c r="E25" s="57">
        <v>71</v>
      </c>
      <c r="F25" s="46">
        <v>1.5</v>
      </c>
      <c r="G25" s="51">
        <v>1.5</v>
      </c>
      <c r="H25" s="41"/>
      <c r="I25" s="57">
        <v>119</v>
      </c>
      <c r="J25" s="53">
        <v>1.5</v>
      </c>
      <c r="K25" s="54">
        <v>1.5</v>
      </c>
      <c r="M25" s="111">
        <v>23</v>
      </c>
      <c r="N25" s="111">
        <v>22</v>
      </c>
      <c r="O25" s="140"/>
      <c r="P25" s="111">
        <v>1</v>
      </c>
      <c r="Q25" s="139"/>
    </row>
    <row r="26" spans="1:17" x14ac:dyDescent="0.2">
      <c r="A26" s="56">
        <v>25</v>
      </c>
      <c r="B26" s="46">
        <v>1.5</v>
      </c>
      <c r="C26" s="51">
        <v>1.5</v>
      </c>
      <c r="D26" s="41"/>
      <c r="E26" s="57">
        <v>72</v>
      </c>
      <c r="F26" s="46">
        <v>1.5</v>
      </c>
      <c r="G26" s="51">
        <v>1.5</v>
      </c>
      <c r="H26" s="41"/>
      <c r="I26" s="57">
        <v>120</v>
      </c>
      <c r="J26" s="53">
        <v>1.72</v>
      </c>
      <c r="K26" s="54">
        <v>1.75</v>
      </c>
      <c r="M26" s="111">
        <v>15</v>
      </c>
      <c r="N26" s="111">
        <v>49</v>
      </c>
      <c r="O26" s="140"/>
      <c r="P26" s="111">
        <v>10</v>
      </c>
      <c r="Q26" s="139"/>
    </row>
    <row r="27" spans="1:17" x14ac:dyDescent="0.2">
      <c r="A27" s="56">
        <v>26</v>
      </c>
      <c r="B27" s="46">
        <v>1.5</v>
      </c>
      <c r="C27" s="51">
        <v>1.5</v>
      </c>
      <c r="D27" s="41"/>
      <c r="E27" s="57">
        <v>73</v>
      </c>
      <c r="F27" s="46">
        <v>1.5</v>
      </c>
      <c r="G27" s="51">
        <v>1.5</v>
      </c>
      <c r="H27" s="41"/>
      <c r="I27" s="57">
        <v>121</v>
      </c>
      <c r="J27" s="46">
        <v>1.5</v>
      </c>
      <c r="K27" s="51">
        <v>1.5</v>
      </c>
      <c r="M27" s="111">
        <v>19</v>
      </c>
      <c r="N27" s="111">
        <v>1</v>
      </c>
      <c r="O27" s="140"/>
      <c r="P27" s="111">
        <v>10</v>
      </c>
      <c r="Q27" s="139"/>
    </row>
    <row r="28" spans="1:17" x14ac:dyDescent="0.2">
      <c r="A28" s="56">
        <v>27</v>
      </c>
      <c r="B28" s="46">
        <v>1.5</v>
      </c>
      <c r="C28" s="51">
        <v>1.5</v>
      </c>
      <c r="D28" s="41"/>
      <c r="E28" s="57">
        <v>74</v>
      </c>
      <c r="F28" s="46">
        <v>1.5</v>
      </c>
      <c r="G28" s="51">
        <v>1.5</v>
      </c>
      <c r="H28" s="41"/>
      <c r="I28" s="57">
        <v>122</v>
      </c>
      <c r="J28" s="46">
        <v>1.5</v>
      </c>
      <c r="K28" s="51">
        <v>1.5</v>
      </c>
      <c r="M28" s="111">
        <v>13</v>
      </c>
      <c r="N28" s="111">
        <v>26</v>
      </c>
      <c r="O28" s="140"/>
      <c r="P28" s="111">
        <v>38</v>
      </c>
      <c r="Q28" s="139"/>
    </row>
    <row r="29" spans="1:17" x14ac:dyDescent="0.2">
      <c r="A29" s="56">
        <v>28</v>
      </c>
      <c r="B29" s="46">
        <v>1.5</v>
      </c>
      <c r="C29" s="51">
        <v>1.5</v>
      </c>
      <c r="D29" s="41"/>
      <c r="E29" s="57">
        <v>75</v>
      </c>
      <c r="F29" s="46">
        <v>1.5</v>
      </c>
      <c r="G29" s="51">
        <v>1.5</v>
      </c>
      <c r="H29" s="41"/>
      <c r="I29" s="57">
        <v>123</v>
      </c>
      <c r="J29" s="46">
        <v>1.5</v>
      </c>
      <c r="K29" s="51">
        <v>1.5</v>
      </c>
      <c r="M29" s="111">
        <v>6</v>
      </c>
      <c r="N29" s="111">
        <v>16</v>
      </c>
      <c r="O29" s="140"/>
      <c r="P29" s="111"/>
    </row>
    <row r="30" spans="1:17" x14ac:dyDescent="0.2">
      <c r="A30" s="56">
        <v>29</v>
      </c>
      <c r="B30" s="46">
        <v>1.5</v>
      </c>
      <c r="C30" s="51">
        <v>1.5</v>
      </c>
      <c r="D30" s="41"/>
      <c r="E30" s="57">
        <v>76</v>
      </c>
      <c r="F30" s="46">
        <v>1.5</v>
      </c>
      <c r="G30" s="51">
        <v>1.5</v>
      </c>
      <c r="H30" s="41"/>
      <c r="I30" s="57">
        <v>124</v>
      </c>
      <c r="J30" s="46">
        <v>1.5</v>
      </c>
      <c r="K30" s="51">
        <v>1.5</v>
      </c>
      <c r="M30" s="111">
        <v>12</v>
      </c>
      <c r="N30" s="111">
        <v>15</v>
      </c>
      <c r="O30" s="140"/>
      <c r="P30" s="111"/>
    </row>
    <row r="31" spans="1:17" x14ac:dyDescent="0.2">
      <c r="A31" s="56">
        <v>30</v>
      </c>
      <c r="B31" s="46">
        <v>1.5</v>
      </c>
      <c r="C31" s="51">
        <v>1.5</v>
      </c>
      <c r="D31" s="41"/>
      <c r="E31" s="57">
        <v>77</v>
      </c>
      <c r="F31" s="46" t="s">
        <v>129</v>
      </c>
      <c r="G31" s="51"/>
      <c r="H31" s="41"/>
      <c r="I31" s="57">
        <v>125</v>
      </c>
      <c r="J31" s="46">
        <v>1.5</v>
      </c>
      <c r="K31" s="51">
        <v>1.5</v>
      </c>
      <c r="M31" s="111">
        <v>9</v>
      </c>
      <c r="N31" s="111">
        <v>9</v>
      </c>
      <c r="O31" s="140"/>
      <c r="P31" s="111"/>
    </row>
    <row r="32" spans="1:17" x14ac:dyDescent="0.2">
      <c r="A32" s="56">
        <v>31</v>
      </c>
      <c r="B32" s="46">
        <v>1.5</v>
      </c>
      <c r="C32" s="51">
        <v>1.5</v>
      </c>
      <c r="D32" s="41"/>
      <c r="E32" s="57">
        <v>78</v>
      </c>
      <c r="F32" s="46" t="s">
        <v>129</v>
      </c>
      <c r="G32" s="51"/>
      <c r="H32" s="41"/>
      <c r="I32" s="57">
        <v>126</v>
      </c>
      <c r="J32" s="46">
        <v>1.51</v>
      </c>
      <c r="K32" s="51">
        <v>1.5</v>
      </c>
      <c r="M32" s="111">
        <v>13</v>
      </c>
      <c r="N32" s="111">
        <v>2</v>
      </c>
      <c r="O32" s="140"/>
      <c r="P32" s="111"/>
    </row>
    <row r="33" spans="1:17" x14ac:dyDescent="0.2">
      <c r="A33" s="56">
        <v>32</v>
      </c>
      <c r="B33" s="46">
        <v>1.5</v>
      </c>
      <c r="C33" s="51">
        <v>1.5</v>
      </c>
      <c r="D33" s="41"/>
      <c r="E33" s="57">
        <v>79</v>
      </c>
      <c r="F33" s="46" t="s">
        <v>129</v>
      </c>
      <c r="G33" s="51"/>
      <c r="H33" s="41"/>
      <c r="I33" s="57">
        <v>127</v>
      </c>
      <c r="J33" s="46">
        <v>1.5</v>
      </c>
      <c r="K33" s="51">
        <v>1.5</v>
      </c>
    </row>
    <row r="34" spans="1:17" x14ac:dyDescent="0.2">
      <c r="A34" s="56">
        <v>33</v>
      </c>
      <c r="B34" s="46">
        <v>1.5</v>
      </c>
      <c r="C34" s="51">
        <v>1.5</v>
      </c>
      <c r="D34" s="41"/>
      <c r="E34" s="57">
        <v>80</v>
      </c>
      <c r="F34" s="46" t="s">
        <v>129</v>
      </c>
      <c r="G34" s="51"/>
      <c r="H34" s="41"/>
      <c r="I34" s="57">
        <v>128</v>
      </c>
      <c r="J34" s="46">
        <v>1.5</v>
      </c>
      <c r="K34" s="51">
        <v>1.5</v>
      </c>
    </row>
    <row r="35" spans="1:17" x14ac:dyDescent="0.2">
      <c r="A35" s="56">
        <v>34</v>
      </c>
      <c r="B35" s="46">
        <v>1.5</v>
      </c>
      <c r="C35" s="51">
        <v>1.5</v>
      </c>
      <c r="D35" s="41"/>
      <c r="E35" s="57">
        <v>81</v>
      </c>
      <c r="F35" s="46" t="s">
        <v>129</v>
      </c>
      <c r="G35" s="51"/>
      <c r="H35" s="41"/>
      <c r="I35" s="57">
        <v>129</v>
      </c>
      <c r="J35" s="46">
        <v>1.5</v>
      </c>
      <c r="K35" s="51">
        <v>1.5</v>
      </c>
    </row>
    <row r="36" spans="1:17" x14ac:dyDescent="0.2">
      <c r="A36" s="56">
        <v>35</v>
      </c>
      <c r="B36" s="46">
        <v>1.5</v>
      </c>
      <c r="C36" s="51">
        <v>1.5</v>
      </c>
      <c r="D36" s="41"/>
      <c r="E36" s="57">
        <v>82</v>
      </c>
      <c r="F36" s="46">
        <v>1.5</v>
      </c>
      <c r="G36" s="51">
        <v>1.5</v>
      </c>
      <c r="H36" s="41"/>
      <c r="I36" s="57">
        <v>130</v>
      </c>
      <c r="J36" s="46">
        <v>1.5</v>
      </c>
      <c r="K36" s="51">
        <v>1.5</v>
      </c>
    </row>
    <row r="37" spans="1:17" x14ac:dyDescent="0.2">
      <c r="A37" s="56">
        <v>36</v>
      </c>
      <c r="B37" s="46">
        <v>1.5</v>
      </c>
      <c r="C37" s="51">
        <v>1.5</v>
      </c>
      <c r="D37" s="41"/>
      <c r="E37" s="57">
        <v>83</v>
      </c>
      <c r="F37" s="46" t="s">
        <v>129</v>
      </c>
      <c r="G37" s="51"/>
      <c r="H37" s="41"/>
      <c r="I37" s="57">
        <v>131</v>
      </c>
      <c r="J37" s="46">
        <v>1.5</v>
      </c>
      <c r="K37" s="51">
        <v>1.5</v>
      </c>
      <c r="N37" s="122"/>
      <c r="O37" s="122"/>
      <c r="P37" s="122"/>
      <c r="Q37" s="122"/>
    </row>
    <row r="38" spans="1:17" x14ac:dyDescent="0.2">
      <c r="A38" s="56">
        <v>37</v>
      </c>
      <c r="B38" s="46">
        <v>1.5</v>
      </c>
      <c r="C38" s="51">
        <v>1.5</v>
      </c>
      <c r="D38" s="41"/>
      <c r="E38" s="57">
        <v>84</v>
      </c>
      <c r="F38" s="46">
        <v>1.5</v>
      </c>
      <c r="G38" s="51">
        <v>1.5</v>
      </c>
      <c r="H38" s="41"/>
      <c r="I38" s="57">
        <v>132</v>
      </c>
      <c r="J38" s="46">
        <v>1.67</v>
      </c>
      <c r="K38" s="51">
        <v>1.75</v>
      </c>
    </row>
    <row r="39" spans="1:17" x14ac:dyDescent="0.2">
      <c r="A39" s="56">
        <v>38</v>
      </c>
      <c r="B39" s="46">
        <v>1.5</v>
      </c>
      <c r="C39" s="51">
        <v>1.5</v>
      </c>
      <c r="D39" s="41"/>
      <c r="E39" s="57">
        <v>85</v>
      </c>
      <c r="F39" s="46" t="s">
        <v>129</v>
      </c>
      <c r="G39" s="51"/>
      <c r="H39" s="41"/>
      <c r="I39" s="57">
        <v>133</v>
      </c>
      <c r="J39" s="46">
        <v>1.25</v>
      </c>
      <c r="K39" s="51">
        <v>1.25</v>
      </c>
    </row>
    <row r="40" spans="1:17" x14ac:dyDescent="0.2">
      <c r="A40" s="56">
        <v>39</v>
      </c>
      <c r="B40" s="46">
        <v>1.5</v>
      </c>
      <c r="C40" s="51">
        <v>1.5</v>
      </c>
      <c r="D40" s="41"/>
      <c r="E40" s="57">
        <v>86</v>
      </c>
      <c r="F40" s="46" t="s">
        <v>129</v>
      </c>
      <c r="G40" s="51"/>
      <c r="H40" s="41"/>
      <c r="I40" s="57">
        <v>134</v>
      </c>
      <c r="J40" s="46">
        <v>1.5</v>
      </c>
      <c r="K40" s="51">
        <v>1.5</v>
      </c>
    </row>
    <row r="41" spans="1:17" x14ac:dyDescent="0.2">
      <c r="A41" s="56">
        <v>40</v>
      </c>
      <c r="B41" s="46">
        <v>1.5</v>
      </c>
      <c r="C41" s="51">
        <v>1.5</v>
      </c>
      <c r="D41" s="41"/>
      <c r="E41" s="57">
        <v>87</v>
      </c>
      <c r="F41" s="46" t="s">
        <v>129</v>
      </c>
      <c r="G41" s="51"/>
      <c r="H41" s="41"/>
      <c r="I41" s="57">
        <v>135</v>
      </c>
      <c r="J41" s="46">
        <v>1.5</v>
      </c>
      <c r="K41" s="51">
        <v>1.5</v>
      </c>
    </row>
    <row r="42" spans="1:17" x14ac:dyDescent="0.2">
      <c r="A42" s="56">
        <v>41</v>
      </c>
      <c r="B42" s="46">
        <v>1.5</v>
      </c>
      <c r="C42" s="51">
        <v>1.5</v>
      </c>
      <c r="D42" s="41"/>
      <c r="E42" s="57">
        <v>88</v>
      </c>
      <c r="F42" s="46" t="s">
        <v>129</v>
      </c>
      <c r="G42" s="51"/>
      <c r="H42" s="41"/>
      <c r="I42" s="57">
        <v>136</v>
      </c>
      <c r="J42" s="46">
        <v>1.5</v>
      </c>
      <c r="K42" s="51">
        <v>1.5</v>
      </c>
    </row>
    <row r="43" spans="1:17" x14ac:dyDescent="0.2">
      <c r="A43" s="56">
        <v>42</v>
      </c>
      <c r="B43" s="46">
        <v>1.5</v>
      </c>
      <c r="C43" s="51">
        <v>1.5</v>
      </c>
      <c r="D43" s="41"/>
      <c r="E43" s="57">
        <v>89</v>
      </c>
      <c r="F43" s="46" t="s">
        <v>129</v>
      </c>
      <c r="G43" s="51"/>
      <c r="H43" s="41"/>
      <c r="I43" s="57">
        <v>137</v>
      </c>
      <c r="J43" s="46">
        <v>1.5</v>
      </c>
      <c r="K43" s="51">
        <v>1.5</v>
      </c>
    </row>
    <row r="44" spans="1:17" x14ac:dyDescent="0.2">
      <c r="A44" s="56">
        <v>43</v>
      </c>
      <c r="B44" s="46">
        <v>1.5</v>
      </c>
      <c r="C44" s="51">
        <v>1.5</v>
      </c>
      <c r="D44" s="41"/>
      <c r="E44" s="57">
        <v>90</v>
      </c>
      <c r="F44" s="46" t="s">
        <v>129</v>
      </c>
      <c r="G44" s="51"/>
      <c r="H44" s="41"/>
      <c r="I44" s="57">
        <v>138</v>
      </c>
      <c r="J44" s="46">
        <v>1.5</v>
      </c>
      <c r="K44" s="51">
        <v>1.5</v>
      </c>
    </row>
    <row r="45" spans="1:17" x14ac:dyDescent="0.2">
      <c r="A45" s="56">
        <v>44</v>
      </c>
      <c r="B45" s="46">
        <v>1.5</v>
      </c>
      <c r="C45" s="51">
        <v>1.5</v>
      </c>
      <c r="D45" s="41"/>
      <c r="E45" s="57">
        <v>91</v>
      </c>
      <c r="F45" s="46">
        <v>1.5</v>
      </c>
      <c r="G45" s="51">
        <v>1.5</v>
      </c>
      <c r="H45" s="41"/>
      <c r="I45" s="57">
        <v>139</v>
      </c>
      <c r="J45" s="46">
        <v>1.5</v>
      </c>
      <c r="K45" s="51">
        <v>1.5</v>
      </c>
    </row>
    <row r="46" spans="1:17" x14ac:dyDescent="0.2">
      <c r="A46" s="56">
        <v>45</v>
      </c>
      <c r="B46" s="46">
        <v>1.5</v>
      </c>
      <c r="C46" s="51">
        <v>1.5</v>
      </c>
      <c r="D46" s="41"/>
      <c r="E46" s="57">
        <v>92</v>
      </c>
      <c r="F46" s="46">
        <v>1.5</v>
      </c>
      <c r="G46" s="51">
        <v>1.5</v>
      </c>
      <c r="H46" s="41"/>
      <c r="I46" s="57">
        <v>140</v>
      </c>
      <c r="J46" s="46">
        <v>1.5</v>
      </c>
      <c r="K46" s="51">
        <v>1.5</v>
      </c>
    </row>
    <row r="47" spans="1:17" x14ac:dyDescent="0.2">
      <c r="A47" s="56">
        <v>46</v>
      </c>
      <c r="B47" s="46">
        <v>1.5</v>
      </c>
      <c r="C47" s="51">
        <v>1.5</v>
      </c>
      <c r="D47" s="41"/>
      <c r="E47" s="57">
        <v>93</v>
      </c>
      <c r="F47" s="46">
        <v>1.6</v>
      </c>
      <c r="G47" s="51">
        <v>1.75</v>
      </c>
      <c r="H47" s="41"/>
      <c r="I47" s="57">
        <v>141</v>
      </c>
      <c r="J47" s="46">
        <v>1.5</v>
      </c>
      <c r="K47" s="51">
        <v>1.5</v>
      </c>
    </row>
    <row r="48" spans="1:17" ht="13.5" thickBot="1" x14ac:dyDescent="0.25">
      <c r="A48" s="60">
        <v>47</v>
      </c>
      <c r="B48" s="52">
        <v>1.25</v>
      </c>
      <c r="C48" s="55">
        <v>1.25</v>
      </c>
      <c r="D48" s="41"/>
      <c r="E48" s="61">
        <v>94</v>
      </c>
      <c r="F48" s="52">
        <v>1.9</v>
      </c>
      <c r="G48" s="55">
        <v>2</v>
      </c>
      <c r="H48" s="41"/>
      <c r="I48" s="61">
        <v>142</v>
      </c>
      <c r="J48" s="52">
        <v>1.5</v>
      </c>
      <c r="K48" s="55">
        <v>1.5</v>
      </c>
    </row>
    <row r="49" spans="1:11" x14ac:dyDescent="0.2">
      <c r="A49" s="3" t="s">
        <v>163</v>
      </c>
      <c r="B49" s="44"/>
      <c r="C49" s="44">
        <f>COUNTIF($C$2:$C$48,1.25)</f>
        <v>4</v>
      </c>
      <c r="D49" s="41"/>
      <c r="E49" s="3" t="s">
        <v>163</v>
      </c>
      <c r="F49" s="44"/>
      <c r="G49" s="44">
        <f>COUNTIF($G$2:$G$48,1.25)</f>
        <v>1</v>
      </c>
      <c r="H49" s="41"/>
      <c r="I49" s="3" t="s">
        <v>163</v>
      </c>
      <c r="J49" s="44"/>
      <c r="K49" s="44">
        <f>COUNTIF($K$2:$K$48,1.25)</f>
        <v>3</v>
      </c>
    </row>
    <row r="50" spans="1:11" x14ac:dyDescent="0.2">
      <c r="A50" s="3" t="s">
        <v>164</v>
      </c>
      <c r="B50" s="44"/>
      <c r="C50" s="44">
        <f>COUNTIF($C$2:$C$48,1.5)</f>
        <v>42</v>
      </c>
      <c r="D50" s="41"/>
      <c r="E50" s="3" t="s">
        <v>164</v>
      </c>
      <c r="F50" s="44"/>
      <c r="G50" s="44">
        <f>COUNTIF($G$2:$G$48,1.5)</f>
        <v>29</v>
      </c>
      <c r="H50" s="41"/>
      <c r="I50" s="3" t="s">
        <v>164</v>
      </c>
      <c r="J50" s="44"/>
      <c r="K50" s="44">
        <f>COUNTIF($K$2:$K$48,1.5)</f>
        <v>41</v>
      </c>
    </row>
    <row r="51" spans="1:11" x14ac:dyDescent="0.2">
      <c r="A51" s="3" t="s">
        <v>158</v>
      </c>
      <c r="B51" s="44"/>
      <c r="C51" s="44">
        <f>COUNTIF($C$2:$C$48,1.75)</f>
        <v>1</v>
      </c>
      <c r="D51" s="41"/>
      <c r="E51" s="3" t="s">
        <v>158</v>
      </c>
      <c r="F51" s="44"/>
      <c r="G51" s="44">
        <f>COUNTIF($G$2:$G$48,1.75)</f>
        <v>3</v>
      </c>
      <c r="H51" s="41"/>
      <c r="I51" s="3" t="s">
        <v>158</v>
      </c>
      <c r="J51" s="44"/>
      <c r="K51" s="44">
        <f>COUNTIF($K$2:$K$48,1.75)</f>
        <v>2</v>
      </c>
    </row>
    <row r="52" spans="1:11" x14ac:dyDescent="0.2">
      <c r="A52" s="3" t="s">
        <v>165</v>
      </c>
      <c r="B52" s="44"/>
      <c r="C52" s="44">
        <f>COUNTIF($C$2:$C$48,2)</f>
        <v>0</v>
      </c>
      <c r="D52" s="41"/>
      <c r="E52" s="3" t="s">
        <v>165</v>
      </c>
      <c r="F52" s="44"/>
      <c r="G52" s="44">
        <f>COUNTIF($G$2:$G$48,2)</f>
        <v>1</v>
      </c>
      <c r="H52" s="41"/>
      <c r="I52" s="3" t="s">
        <v>165</v>
      </c>
      <c r="J52" s="44"/>
      <c r="K52" s="44">
        <f>COUNTIF($K$2:$K$48,2)</f>
        <v>0</v>
      </c>
    </row>
    <row r="53" spans="1:11" ht="13.5" thickBot="1" x14ac:dyDescent="0.25">
      <c r="A53" s="3" t="s">
        <v>159</v>
      </c>
      <c r="B53" s="3"/>
      <c r="C53" s="44">
        <f>COUNTIF($C$2:$C$48,3)</f>
        <v>0</v>
      </c>
      <c r="D53" s="3"/>
      <c r="E53" s="3" t="s">
        <v>159</v>
      </c>
      <c r="F53" s="44"/>
      <c r="G53" s="44">
        <f>COUNTIF($G$2:$G$48,3)</f>
        <v>0</v>
      </c>
      <c r="H53" s="3"/>
      <c r="I53" s="3" t="s">
        <v>159</v>
      </c>
      <c r="J53" s="44"/>
      <c r="K53" s="44">
        <f>COUNTIF($K$2:$K$48,3)</f>
        <v>1</v>
      </c>
    </row>
    <row r="54" spans="1:11" ht="21" x14ac:dyDescent="0.2">
      <c r="A54" s="48" t="s">
        <v>126</v>
      </c>
      <c r="B54" s="49" t="s">
        <v>127</v>
      </c>
      <c r="C54" s="50" t="s">
        <v>128</v>
      </c>
      <c r="D54" s="4"/>
      <c r="E54" s="48" t="s">
        <v>126</v>
      </c>
      <c r="F54" s="49" t="s">
        <v>127</v>
      </c>
      <c r="G54" s="50" t="s">
        <v>128</v>
      </c>
      <c r="H54" s="4"/>
      <c r="I54" s="48" t="s">
        <v>126</v>
      </c>
      <c r="J54" s="49" t="s">
        <v>127</v>
      </c>
      <c r="K54" s="50" t="s">
        <v>128</v>
      </c>
    </row>
    <row r="55" spans="1:11" x14ac:dyDescent="0.2">
      <c r="A55" s="57">
        <v>143</v>
      </c>
      <c r="B55" s="46">
        <v>1.5</v>
      </c>
      <c r="C55" s="51">
        <v>1.5</v>
      </c>
      <c r="D55" s="41"/>
      <c r="E55" s="56">
        <v>201</v>
      </c>
      <c r="F55" s="46">
        <v>1.5</v>
      </c>
      <c r="G55" s="51">
        <v>1.5</v>
      </c>
      <c r="H55" s="41"/>
      <c r="I55" s="57">
        <v>259</v>
      </c>
      <c r="J55" s="46">
        <v>1.5</v>
      </c>
      <c r="K55" s="51">
        <v>1.5</v>
      </c>
    </row>
    <row r="56" spans="1:11" x14ac:dyDescent="0.2">
      <c r="A56" s="57">
        <v>144</v>
      </c>
      <c r="B56" s="46">
        <v>1.5</v>
      </c>
      <c r="C56" s="51">
        <v>1.5</v>
      </c>
      <c r="D56" s="41"/>
      <c r="E56" s="56">
        <v>202</v>
      </c>
      <c r="F56" s="46">
        <v>1.25</v>
      </c>
      <c r="G56" s="51">
        <v>1.25</v>
      </c>
      <c r="H56" s="41"/>
      <c r="I56" s="57">
        <v>260</v>
      </c>
      <c r="J56" s="46">
        <v>1.5</v>
      </c>
      <c r="K56" s="51">
        <v>1.5</v>
      </c>
    </row>
    <row r="57" spans="1:11" x14ac:dyDescent="0.2">
      <c r="A57" s="57">
        <v>145</v>
      </c>
      <c r="B57" s="46">
        <v>1.5</v>
      </c>
      <c r="C57" s="51">
        <v>1.5</v>
      </c>
      <c r="D57" s="41"/>
      <c r="E57" s="56">
        <v>203</v>
      </c>
      <c r="F57" s="46">
        <v>1.5</v>
      </c>
      <c r="G57" s="51">
        <v>1.5</v>
      </c>
      <c r="H57" s="41"/>
      <c r="I57" s="57">
        <v>261</v>
      </c>
      <c r="J57" s="46">
        <v>1.5</v>
      </c>
      <c r="K57" s="51">
        <v>1.5</v>
      </c>
    </row>
    <row r="58" spans="1:11" x14ac:dyDescent="0.2">
      <c r="A58" s="57">
        <v>146</v>
      </c>
      <c r="B58" s="46">
        <v>1.5</v>
      </c>
      <c r="C58" s="51">
        <v>1.5</v>
      </c>
      <c r="D58" s="41"/>
      <c r="E58" s="56">
        <v>204</v>
      </c>
      <c r="F58" s="46">
        <v>1.5</v>
      </c>
      <c r="G58" s="51">
        <v>1.5</v>
      </c>
      <c r="H58" s="41"/>
      <c r="I58" s="57">
        <v>262</v>
      </c>
      <c r="J58" s="46">
        <v>1.5</v>
      </c>
      <c r="K58" s="51">
        <v>1.5</v>
      </c>
    </row>
    <row r="59" spans="1:11" x14ac:dyDescent="0.2">
      <c r="A59" s="57">
        <v>147</v>
      </c>
      <c r="B59" s="46">
        <v>1.5</v>
      </c>
      <c r="C59" s="51">
        <v>1.5</v>
      </c>
      <c r="D59" s="41"/>
      <c r="E59" s="56">
        <v>205</v>
      </c>
      <c r="F59" s="46">
        <v>1.5</v>
      </c>
      <c r="G59" s="51">
        <v>1.5</v>
      </c>
      <c r="H59" s="41"/>
      <c r="I59" s="57">
        <v>263</v>
      </c>
      <c r="J59" s="46">
        <v>1.5</v>
      </c>
      <c r="K59" s="51">
        <v>1.5</v>
      </c>
    </row>
    <row r="60" spans="1:11" x14ac:dyDescent="0.2">
      <c r="A60" s="57">
        <v>148</v>
      </c>
      <c r="B60" s="46">
        <v>1.5</v>
      </c>
      <c r="C60" s="51">
        <v>1.5</v>
      </c>
      <c r="D60" s="41"/>
      <c r="E60" s="56">
        <v>206</v>
      </c>
      <c r="F60" s="46">
        <v>1.5</v>
      </c>
      <c r="G60" s="51">
        <v>1.5</v>
      </c>
      <c r="H60" s="41"/>
      <c r="I60" s="57">
        <v>264</v>
      </c>
      <c r="J60" s="46">
        <v>1.5</v>
      </c>
      <c r="K60" s="51">
        <v>1.5</v>
      </c>
    </row>
    <row r="61" spans="1:11" x14ac:dyDescent="0.2">
      <c r="A61" s="57">
        <v>149</v>
      </c>
      <c r="B61" s="46">
        <v>1.5</v>
      </c>
      <c r="C61" s="51">
        <v>1.5</v>
      </c>
      <c r="D61" s="41"/>
      <c r="E61" s="56">
        <v>207</v>
      </c>
      <c r="F61" s="46">
        <v>1.5</v>
      </c>
      <c r="G61" s="51">
        <v>1.5</v>
      </c>
      <c r="H61" s="41"/>
      <c r="I61" s="57">
        <v>265</v>
      </c>
      <c r="J61" s="46">
        <v>1.5</v>
      </c>
      <c r="K61" s="51">
        <v>1.5</v>
      </c>
    </row>
    <row r="62" spans="1:11" x14ac:dyDescent="0.2">
      <c r="A62" s="57">
        <v>150</v>
      </c>
      <c r="B62" s="46">
        <v>1.5</v>
      </c>
      <c r="C62" s="51">
        <v>1.5</v>
      </c>
      <c r="D62" s="41"/>
      <c r="E62" s="56">
        <v>208</v>
      </c>
      <c r="F62" s="46">
        <v>1.5</v>
      </c>
      <c r="G62" s="51">
        <v>1.5</v>
      </c>
      <c r="H62" s="41"/>
      <c r="I62" s="57">
        <v>266</v>
      </c>
      <c r="J62" s="46">
        <v>1.5</v>
      </c>
      <c r="K62" s="51">
        <v>1.5</v>
      </c>
    </row>
    <row r="63" spans="1:11" x14ac:dyDescent="0.2">
      <c r="A63" s="57">
        <v>151</v>
      </c>
      <c r="B63" s="46">
        <v>1.5</v>
      </c>
      <c r="C63" s="51">
        <v>1.5</v>
      </c>
      <c r="D63" s="59"/>
      <c r="E63" s="56">
        <v>209</v>
      </c>
      <c r="F63" s="46">
        <v>1.5</v>
      </c>
      <c r="G63" s="51">
        <v>1.5</v>
      </c>
      <c r="H63" s="45"/>
      <c r="I63" s="57">
        <v>267</v>
      </c>
      <c r="J63" s="46">
        <v>1.5</v>
      </c>
      <c r="K63" s="51">
        <v>1.5</v>
      </c>
    </row>
    <row r="64" spans="1:11" x14ac:dyDescent="0.2">
      <c r="A64" s="57">
        <v>152</v>
      </c>
      <c r="B64" s="46">
        <v>1.5</v>
      </c>
      <c r="C64" s="51">
        <v>1.5</v>
      </c>
      <c r="D64" s="59"/>
      <c r="E64" s="56">
        <v>210</v>
      </c>
      <c r="F64" s="46">
        <v>1.5</v>
      </c>
      <c r="G64" s="51">
        <v>1.5</v>
      </c>
      <c r="H64" s="45"/>
      <c r="I64" s="57">
        <v>268</v>
      </c>
      <c r="J64" s="46">
        <v>1.5</v>
      </c>
      <c r="K64" s="51">
        <v>1.5</v>
      </c>
    </row>
    <row r="65" spans="1:11" x14ac:dyDescent="0.2">
      <c r="A65" s="57">
        <v>153</v>
      </c>
      <c r="B65" s="46">
        <v>1.5</v>
      </c>
      <c r="C65" s="51">
        <v>1.5</v>
      </c>
      <c r="D65" s="41"/>
      <c r="E65" s="56">
        <v>211</v>
      </c>
      <c r="F65" s="46">
        <v>1.5</v>
      </c>
      <c r="G65" s="51">
        <v>1.5</v>
      </c>
      <c r="H65" s="41"/>
      <c r="I65" s="57">
        <v>269</v>
      </c>
      <c r="J65" s="46">
        <v>1.5</v>
      </c>
      <c r="K65" s="51">
        <v>1.5</v>
      </c>
    </row>
    <row r="66" spans="1:11" x14ac:dyDescent="0.2">
      <c r="A66" s="57">
        <v>154</v>
      </c>
      <c r="B66" s="46">
        <v>1.5</v>
      </c>
      <c r="C66" s="51">
        <v>1.5</v>
      </c>
      <c r="D66" s="41"/>
      <c r="E66" s="56">
        <v>212</v>
      </c>
      <c r="F66" s="46">
        <v>1.5</v>
      </c>
      <c r="G66" s="51">
        <v>1.5</v>
      </c>
      <c r="H66" s="41"/>
      <c r="I66" s="57">
        <v>270</v>
      </c>
      <c r="J66" s="46">
        <v>1.5</v>
      </c>
      <c r="K66" s="51">
        <v>1.5</v>
      </c>
    </row>
    <row r="67" spans="1:11" x14ac:dyDescent="0.2">
      <c r="A67" s="57">
        <v>155</v>
      </c>
      <c r="B67" s="46">
        <v>1.5</v>
      </c>
      <c r="C67" s="51">
        <v>1.5</v>
      </c>
      <c r="D67" s="41"/>
      <c r="E67" s="56">
        <v>213</v>
      </c>
      <c r="F67" s="46">
        <v>1.5</v>
      </c>
      <c r="G67" s="51">
        <v>1.5</v>
      </c>
      <c r="H67" s="41"/>
      <c r="I67" s="57">
        <v>271</v>
      </c>
      <c r="J67" s="46">
        <v>1.5</v>
      </c>
      <c r="K67" s="51">
        <v>1.5</v>
      </c>
    </row>
    <row r="68" spans="1:11" x14ac:dyDescent="0.2">
      <c r="A68" s="57">
        <v>156</v>
      </c>
      <c r="B68" s="46">
        <v>1.5</v>
      </c>
      <c r="C68" s="51">
        <v>1.5</v>
      </c>
      <c r="D68" s="41"/>
      <c r="E68" s="56">
        <v>214</v>
      </c>
      <c r="F68" s="46">
        <v>1.25</v>
      </c>
      <c r="G68" s="51">
        <v>1.25</v>
      </c>
      <c r="H68" s="41"/>
      <c r="I68" s="57">
        <v>272</v>
      </c>
      <c r="J68" s="46">
        <v>1.5</v>
      </c>
      <c r="K68" s="51">
        <v>1.5</v>
      </c>
    </row>
    <row r="69" spans="1:11" x14ac:dyDescent="0.2">
      <c r="A69" s="57">
        <v>157</v>
      </c>
      <c r="B69" s="46">
        <v>1.5</v>
      </c>
      <c r="C69" s="51">
        <v>1.5</v>
      </c>
      <c r="D69" s="41"/>
      <c r="E69" s="56">
        <v>215</v>
      </c>
      <c r="F69" s="46">
        <v>1.5</v>
      </c>
      <c r="G69" s="51">
        <v>1.5</v>
      </c>
      <c r="H69" s="41"/>
      <c r="I69" s="57">
        <v>273</v>
      </c>
      <c r="J69" s="46">
        <v>1.5</v>
      </c>
      <c r="K69" s="51">
        <v>1.5</v>
      </c>
    </row>
    <row r="70" spans="1:11" x14ac:dyDescent="0.2">
      <c r="A70" s="57">
        <v>158</v>
      </c>
      <c r="B70" s="46">
        <v>1.5</v>
      </c>
      <c r="C70" s="51">
        <v>1.5</v>
      </c>
      <c r="D70" s="41"/>
      <c r="E70" s="56">
        <v>216</v>
      </c>
      <c r="F70" s="46">
        <v>1.6</v>
      </c>
      <c r="G70" s="51">
        <v>1.75</v>
      </c>
      <c r="H70" s="41"/>
      <c r="I70" s="57">
        <v>274</v>
      </c>
      <c r="J70" s="46">
        <v>1.5</v>
      </c>
      <c r="K70" s="51">
        <v>1.5</v>
      </c>
    </row>
    <row r="71" spans="1:11" x14ac:dyDescent="0.2">
      <c r="A71" s="57">
        <v>159</v>
      </c>
      <c r="B71" s="46">
        <v>1.5</v>
      </c>
      <c r="C71" s="51">
        <v>1.5</v>
      </c>
      <c r="D71" s="41"/>
      <c r="E71" s="56">
        <v>217</v>
      </c>
      <c r="F71" s="46">
        <v>1.5</v>
      </c>
      <c r="G71" s="51">
        <v>1.5</v>
      </c>
      <c r="H71" s="41"/>
      <c r="I71" s="57">
        <v>275</v>
      </c>
      <c r="J71" s="46">
        <v>1.5</v>
      </c>
      <c r="K71" s="51">
        <v>1.5</v>
      </c>
    </row>
    <row r="72" spans="1:11" x14ac:dyDescent="0.2">
      <c r="A72" s="57">
        <v>160</v>
      </c>
      <c r="B72" s="46">
        <v>1.5</v>
      </c>
      <c r="C72" s="51">
        <v>1.5</v>
      </c>
      <c r="D72" s="41"/>
      <c r="E72" s="56">
        <v>218</v>
      </c>
      <c r="F72" s="46">
        <v>1.5</v>
      </c>
      <c r="G72" s="51">
        <v>1.5</v>
      </c>
      <c r="H72" s="41"/>
      <c r="I72" s="57">
        <v>276</v>
      </c>
      <c r="J72" s="46">
        <v>1.5</v>
      </c>
      <c r="K72" s="51">
        <v>1.5</v>
      </c>
    </row>
    <row r="73" spans="1:11" x14ac:dyDescent="0.2">
      <c r="A73" s="57">
        <v>161</v>
      </c>
      <c r="B73" s="46">
        <v>1.5</v>
      </c>
      <c r="C73" s="51">
        <v>1.5</v>
      </c>
      <c r="D73" s="41"/>
      <c r="E73" s="56">
        <v>219</v>
      </c>
      <c r="F73" s="46">
        <v>1.5</v>
      </c>
      <c r="G73" s="51">
        <v>1.5</v>
      </c>
      <c r="H73" s="41"/>
      <c r="I73" s="57">
        <v>277</v>
      </c>
      <c r="J73" s="46">
        <v>1.5</v>
      </c>
      <c r="K73" s="51">
        <v>1.5</v>
      </c>
    </row>
    <row r="74" spans="1:11" x14ac:dyDescent="0.2">
      <c r="A74" s="57">
        <v>162</v>
      </c>
      <c r="B74" s="46">
        <v>1.5</v>
      </c>
      <c r="C74" s="51">
        <v>1.5</v>
      </c>
      <c r="D74" s="41"/>
      <c r="E74" s="56">
        <v>220</v>
      </c>
      <c r="F74" s="46">
        <v>1.5</v>
      </c>
      <c r="G74" s="51">
        <v>1.5</v>
      </c>
      <c r="H74" s="41"/>
      <c r="I74" s="57">
        <v>278</v>
      </c>
      <c r="J74" s="46">
        <v>1.5</v>
      </c>
      <c r="K74" s="51">
        <v>1.5</v>
      </c>
    </row>
    <row r="75" spans="1:11" x14ac:dyDescent="0.2">
      <c r="A75" s="57">
        <v>163</v>
      </c>
      <c r="B75" s="46">
        <v>1.5</v>
      </c>
      <c r="C75" s="51">
        <v>1.5</v>
      </c>
      <c r="D75" s="41"/>
      <c r="E75" s="57">
        <v>221</v>
      </c>
      <c r="F75" s="46">
        <v>1.5</v>
      </c>
      <c r="G75" s="51">
        <v>1.5</v>
      </c>
      <c r="H75" s="41"/>
      <c r="I75" s="57">
        <v>279</v>
      </c>
      <c r="J75" s="46">
        <v>1.5</v>
      </c>
      <c r="K75" s="51">
        <v>1.5</v>
      </c>
    </row>
    <row r="76" spans="1:11" x14ac:dyDescent="0.2">
      <c r="A76" s="57">
        <v>164</v>
      </c>
      <c r="B76" s="46">
        <v>1.5</v>
      </c>
      <c r="C76" s="51">
        <v>1.5</v>
      </c>
      <c r="D76" s="41"/>
      <c r="E76" s="57">
        <v>222</v>
      </c>
      <c r="F76" s="46">
        <v>1.5</v>
      </c>
      <c r="G76" s="51">
        <v>1.5</v>
      </c>
      <c r="H76" s="41"/>
      <c r="I76" s="57">
        <v>280</v>
      </c>
      <c r="J76" s="46">
        <v>1.5</v>
      </c>
      <c r="K76" s="51">
        <v>1.5</v>
      </c>
    </row>
    <row r="77" spans="1:11" x14ac:dyDescent="0.2">
      <c r="A77" s="57">
        <v>165</v>
      </c>
      <c r="B77" s="46">
        <v>1.5</v>
      </c>
      <c r="C77" s="51">
        <v>1.5</v>
      </c>
      <c r="D77" s="41"/>
      <c r="E77" s="57">
        <v>223</v>
      </c>
      <c r="F77" s="46">
        <v>1.5</v>
      </c>
      <c r="G77" s="51">
        <v>1.5</v>
      </c>
      <c r="H77" s="41"/>
      <c r="I77" s="57">
        <v>281</v>
      </c>
      <c r="J77" s="46">
        <v>1.5</v>
      </c>
      <c r="K77" s="51">
        <v>1.5</v>
      </c>
    </row>
    <row r="78" spans="1:11" x14ac:dyDescent="0.2">
      <c r="A78" s="56">
        <v>166</v>
      </c>
      <c r="B78" s="46">
        <v>1.5</v>
      </c>
      <c r="C78" s="51">
        <v>1.5</v>
      </c>
      <c r="D78" s="41"/>
      <c r="E78" s="57">
        <v>224</v>
      </c>
      <c r="F78" s="46">
        <v>1.5</v>
      </c>
      <c r="G78" s="51">
        <v>1.5</v>
      </c>
      <c r="H78" s="41"/>
      <c r="I78" s="57">
        <v>282</v>
      </c>
      <c r="J78" s="46">
        <v>1.5</v>
      </c>
      <c r="K78" s="51">
        <v>1.5</v>
      </c>
    </row>
    <row r="79" spans="1:11" x14ac:dyDescent="0.2">
      <c r="A79" s="56">
        <v>167</v>
      </c>
      <c r="B79" s="46">
        <v>1.5</v>
      </c>
      <c r="C79" s="51">
        <v>1.5</v>
      </c>
      <c r="D79" s="41"/>
      <c r="E79" s="57">
        <v>225</v>
      </c>
      <c r="F79" s="46">
        <v>1.5</v>
      </c>
      <c r="G79" s="51">
        <v>1.5</v>
      </c>
      <c r="H79" s="41"/>
      <c r="I79" s="57">
        <v>283</v>
      </c>
      <c r="J79" s="46">
        <v>1.5</v>
      </c>
      <c r="K79" s="51">
        <v>1.5</v>
      </c>
    </row>
    <row r="80" spans="1:11" x14ac:dyDescent="0.2">
      <c r="A80" s="56">
        <v>168</v>
      </c>
      <c r="B80" s="46">
        <v>1.5</v>
      </c>
      <c r="C80" s="51">
        <v>1.5</v>
      </c>
      <c r="D80" s="41"/>
      <c r="E80" s="57">
        <v>226</v>
      </c>
      <c r="F80" s="46">
        <v>1.5</v>
      </c>
      <c r="G80" s="51">
        <v>1.5</v>
      </c>
      <c r="H80" s="41"/>
      <c r="I80" s="57">
        <v>284</v>
      </c>
      <c r="J80" s="53">
        <v>1.5</v>
      </c>
      <c r="K80" s="54">
        <v>1.5</v>
      </c>
    </row>
    <row r="81" spans="1:11" x14ac:dyDescent="0.2">
      <c r="A81" s="56">
        <v>169</v>
      </c>
      <c r="B81" s="46">
        <v>1.5</v>
      </c>
      <c r="C81" s="51">
        <v>1.5</v>
      </c>
      <c r="D81" s="41"/>
      <c r="E81" s="57">
        <v>227</v>
      </c>
      <c r="F81" s="46">
        <v>1.5</v>
      </c>
      <c r="G81" s="51">
        <v>1.5</v>
      </c>
      <c r="H81" s="41"/>
      <c r="I81" s="57">
        <v>285</v>
      </c>
      <c r="J81" s="53">
        <v>1.5</v>
      </c>
      <c r="K81" s="54">
        <v>1.5</v>
      </c>
    </row>
    <row r="82" spans="1:11" x14ac:dyDescent="0.2">
      <c r="A82" s="56">
        <v>170</v>
      </c>
      <c r="B82" s="46">
        <v>1.5</v>
      </c>
      <c r="C82" s="51">
        <v>1.5</v>
      </c>
      <c r="D82" s="41"/>
      <c r="E82" s="57">
        <v>228</v>
      </c>
      <c r="F82" s="46">
        <v>1.5</v>
      </c>
      <c r="G82" s="51">
        <v>1.5</v>
      </c>
      <c r="H82" s="41"/>
      <c r="I82" s="57">
        <v>286</v>
      </c>
      <c r="J82" s="46">
        <v>1.5</v>
      </c>
      <c r="K82" s="51">
        <v>1.5</v>
      </c>
    </row>
    <row r="83" spans="1:11" x14ac:dyDescent="0.2">
      <c r="A83" s="56">
        <v>171</v>
      </c>
      <c r="B83" s="46">
        <v>1.5</v>
      </c>
      <c r="C83" s="51">
        <v>1.5</v>
      </c>
      <c r="D83" s="41"/>
      <c r="E83" s="57">
        <v>229</v>
      </c>
      <c r="F83" s="46">
        <v>1.5</v>
      </c>
      <c r="G83" s="51">
        <v>1.5</v>
      </c>
      <c r="H83" s="41"/>
      <c r="I83" s="57">
        <v>287</v>
      </c>
      <c r="J83" s="46">
        <v>1.5</v>
      </c>
      <c r="K83" s="51">
        <v>1.5</v>
      </c>
    </row>
    <row r="84" spans="1:11" x14ac:dyDescent="0.2">
      <c r="A84" s="56">
        <v>172</v>
      </c>
      <c r="B84" s="46">
        <v>1.5</v>
      </c>
      <c r="C84" s="51">
        <v>1.5</v>
      </c>
      <c r="D84" s="41"/>
      <c r="E84" s="57">
        <v>230</v>
      </c>
      <c r="F84" s="46">
        <v>1.5</v>
      </c>
      <c r="G84" s="51">
        <v>1.5</v>
      </c>
      <c r="H84" s="41"/>
      <c r="I84" s="57">
        <v>288</v>
      </c>
      <c r="J84" s="46">
        <v>1.5</v>
      </c>
      <c r="K84" s="51">
        <v>1.5</v>
      </c>
    </row>
    <row r="85" spans="1:11" x14ac:dyDescent="0.2">
      <c r="A85" s="56">
        <v>173</v>
      </c>
      <c r="B85" s="46">
        <v>1.5</v>
      </c>
      <c r="C85" s="51">
        <v>1.5</v>
      </c>
      <c r="D85" s="41"/>
      <c r="E85" s="57">
        <v>231</v>
      </c>
      <c r="F85" s="46">
        <v>1.5</v>
      </c>
      <c r="G85" s="51">
        <v>1.5</v>
      </c>
      <c r="H85" s="41"/>
      <c r="I85" s="57">
        <v>289</v>
      </c>
      <c r="J85" s="46">
        <v>1.5</v>
      </c>
      <c r="K85" s="51">
        <v>1.5</v>
      </c>
    </row>
    <row r="86" spans="1:11" x14ac:dyDescent="0.2">
      <c r="A86" s="56">
        <v>174</v>
      </c>
      <c r="B86" s="53">
        <v>1.5</v>
      </c>
      <c r="C86" s="58">
        <v>1.5</v>
      </c>
      <c r="D86" s="41"/>
      <c r="E86" s="57">
        <v>232</v>
      </c>
      <c r="F86" s="46">
        <v>1.5</v>
      </c>
      <c r="G86" s="51">
        <v>1.5</v>
      </c>
      <c r="H86" s="41"/>
      <c r="I86" s="57">
        <v>290</v>
      </c>
      <c r="J86" s="46">
        <v>1.5</v>
      </c>
      <c r="K86" s="51">
        <v>1.5</v>
      </c>
    </row>
    <row r="87" spans="1:11" x14ac:dyDescent="0.2">
      <c r="A87" s="56">
        <v>175</v>
      </c>
      <c r="B87" s="53">
        <v>1.5</v>
      </c>
      <c r="C87" s="58">
        <v>1.5</v>
      </c>
      <c r="D87" s="41"/>
      <c r="E87" s="57">
        <v>233</v>
      </c>
      <c r="F87" s="46">
        <v>1.5</v>
      </c>
      <c r="G87" s="51">
        <v>1.5</v>
      </c>
      <c r="H87" s="41"/>
      <c r="I87" s="57">
        <v>291</v>
      </c>
      <c r="J87" s="46">
        <v>1.5</v>
      </c>
      <c r="K87" s="51">
        <v>1.5</v>
      </c>
    </row>
    <row r="88" spans="1:11" x14ac:dyDescent="0.2">
      <c r="A88" s="56">
        <v>176</v>
      </c>
      <c r="B88" s="46">
        <v>1.5</v>
      </c>
      <c r="C88" s="51">
        <v>1.5</v>
      </c>
      <c r="D88" s="41"/>
      <c r="E88" s="57">
        <v>234</v>
      </c>
      <c r="F88" s="46">
        <v>1.5</v>
      </c>
      <c r="G88" s="51">
        <v>1.5</v>
      </c>
      <c r="H88" s="41"/>
      <c r="I88" s="57">
        <v>292</v>
      </c>
      <c r="J88" s="46">
        <v>1.5</v>
      </c>
      <c r="K88" s="51">
        <v>1.5</v>
      </c>
    </row>
    <row r="89" spans="1:11" x14ac:dyDescent="0.2">
      <c r="A89" s="56">
        <v>177</v>
      </c>
      <c r="B89" s="46">
        <v>1.5</v>
      </c>
      <c r="C89" s="51">
        <v>1.5</v>
      </c>
      <c r="D89" s="41"/>
      <c r="E89" s="57">
        <v>235</v>
      </c>
      <c r="F89" s="46">
        <v>1.5</v>
      </c>
      <c r="G89" s="51">
        <v>1.5</v>
      </c>
      <c r="H89" s="41"/>
      <c r="I89" s="57">
        <v>293</v>
      </c>
      <c r="J89" s="46">
        <v>1.5</v>
      </c>
      <c r="K89" s="51">
        <v>1.5</v>
      </c>
    </row>
    <row r="90" spans="1:11" x14ac:dyDescent="0.2">
      <c r="A90" s="56">
        <v>178</v>
      </c>
      <c r="B90" s="46">
        <v>1.5</v>
      </c>
      <c r="C90" s="51">
        <v>1.5</v>
      </c>
      <c r="D90" s="41"/>
      <c r="E90" s="57">
        <v>236</v>
      </c>
      <c r="F90" s="46">
        <v>1.5</v>
      </c>
      <c r="G90" s="51">
        <v>1.5</v>
      </c>
      <c r="H90" s="41"/>
      <c r="I90" s="57">
        <v>294</v>
      </c>
      <c r="J90" s="46">
        <v>1.5</v>
      </c>
      <c r="K90" s="51">
        <v>1.5</v>
      </c>
    </row>
    <row r="91" spans="1:11" x14ac:dyDescent="0.2">
      <c r="A91" s="56">
        <v>179</v>
      </c>
      <c r="B91" s="46">
        <v>1.5</v>
      </c>
      <c r="C91" s="51">
        <v>1.5</v>
      </c>
      <c r="D91" s="41"/>
      <c r="E91" s="57">
        <v>237</v>
      </c>
      <c r="F91" s="46">
        <v>1.5</v>
      </c>
      <c r="G91" s="51">
        <v>1.5</v>
      </c>
      <c r="H91" s="41"/>
      <c r="I91" s="57">
        <v>295</v>
      </c>
      <c r="J91" s="46">
        <v>1.5</v>
      </c>
      <c r="K91" s="51">
        <v>1.5</v>
      </c>
    </row>
    <row r="92" spans="1:11" x14ac:dyDescent="0.2">
      <c r="A92" s="56">
        <v>180</v>
      </c>
      <c r="B92" s="46">
        <v>1.5</v>
      </c>
      <c r="C92" s="51">
        <v>1.5</v>
      </c>
      <c r="D92" s="41"/>
      <c r="E92" s="57">
        <v>238</v>
      </c>
      <c r="F92" s="46">
        <v>1.5</v>
      </c>
      <c r="G92" s="51">
        <v>1.5</v>
      </c>
      <c r="H92" s="41"/>
      <c r="I92" s="57">
        <v>296</v>
      </c>
      <c r="J92" s="46">
        <v>1.5</v>
      </c>
      <c r="K92" s="51">
        <v>1.5</v>
      </c>
    </row>
    <row r="93" spans="1:11" x14ac:dyDescent="0.2">
      <c r="A93" s="56">
        <v>181</v>
      </c>
      <c r="B93" s="46">
        <v>1.5</v>
      </c>
      <c r="C93" s="51">
        <v>1.5</v>
      </c>
      <c r="D93" s="41"/>
      <c r="E93" s="57">
        <v>239</v>
      </c>
      <c r="F93" s="46">
        <v>1.5</v>
      </c>
      <c r="G93" s="51">
        <v>1.5</v>
      </c>
      <c r="H93" s="41"/>
      <c r="I93" s="57">
        <v>297</v>
      </c>
      <c r="J93" s="46">
        <v>1.5</v>
      </c>
      <c r="K93" s="51">
        <v>1.5</v>
      </c>
    </row>
    <row r="94" spans="1:11" x14ac:dyDescent="0.2">
      <c r="A94" s="56">
        <v>182</v>
      </c>
      <c r="B94" s="46">
        <v>1.5</v>
      </c>
      <c r="C94" s="51">
        <v>1.5</v>
      </c>
      <c r="D94" s="41"/>
      <c r="E94" s="57">
        <v>240</v>
      </c>
      <c r="F94" s="46">
        <v>1.5</v>
      </c>
      <c r="G94" s="51">
        <v>1.5</v>
      </c>
      <c r="H94" s="41"/>
      <c r="I94" s="57">
        <v>298</v>
      </c>
      <c r="J94" s="46">
        <v>1.5</v>
      </c>
      <c r="K94" s="51">
        <v>1.5</v>
      </c>
    </row>
    <row r="95" spans="1:11" x14ac:dyDescent="0.2">
      <c r="A95" s="56">
        <v>183</v>
      </c>
      <c r="B95" s="46">
        <v>1.5</v>
      </c>
      <c r="C95" s="51">
        <v>1.5</v>
      </c>
      <c r="D95" s="41"/>
      <c r="E95" s="57">
        <v>241</v>
      </c>
      <c r="F95" s="46">
        <v>1.5</v>
      </c>
      <c r="G95" s="51">
        <v>1.5</v>
      </c>
      <c r="H95" s="41"/>
      <c r="I95" s="57">
        <v>299</v>
      </c>
      <c r="J95" s="46">
        <v>1.5</v>
      </c>
      <c r="K95" s="51">
        <v>1.5</v>
      </c>
    </row>
    <row r="96" spans="1:11" x14ac:dyDescent="0.2">
      <c r="A96" s="56">
        <v>184</v>
      </c>
      <c r="B96" s="46">
        <v>1.5</v>
      </c>
      <c r="C96" s="51">
        <v>1.5</v>
      </c>
      <c r="D96" s="41"/>
      <c r="E96" s="57">
        <v>242</v>
      </c>
      <c r="F96" s="46">
        <v>1.5</v>
      </c>
      <c r="G96" s="51">
        <v>1.5</v>
      </c>
      <c r="H96" s="41"/>
      <c r="I96" s="57">
        <v>300</v>
      </c>
      <c r="J96" s="46">
        <v>1.5</v>
      </c>
      <c r="K96" s="51">
        <v>1.5</v>
      </c>
    </row>
    <row r="97" spans="1:11" x14ac:dyDescent="0.2">
      <c r="A97" s="56">
        <v>185</v>
      </c>
      <c r="B97" s="46">
        <v>1.5</v>
      </c>
      <c r="C97" s="51">
        <v>1.5</v>
      </c>
      <c r="D97" s="41"/>
      <c r="E97" s="57">
        <v>243</v>
      </c>
      <c r="F97" s="46">
        <v>1.5</v>
      </c>
      <c r="G97" s="51">
        <v>1.5</v>
      </c>
      <c r="H97" s="41"/>
      <c r="I97" s="57">
        <v>301</v>
      </c>
      <c r="J97" s="46">
        <v>1.5</v>
      </c>
      <c r="K97" s="51">
        <v>1.5</v>
      </c>
    </row>
    <row r="98" spans="1:11" x14ac:dyDescent="0.2">
      <c r="A98" s="56">
        <v>186</v>
      </c>
      <c r="B98" s="46">
        <v>1.5</v>
      </c>
      <c r="C98" s="51">
        <v>1.5</v>
      </c>
      <c r="D98" s="41"/>
      <c r="E98" s="57">
        <v>244</v>
      </c>
      <c r="F98" s="46">
        <v>1.5</v>
      </c>
      <c r="G98" s="51">
        <v>1.5</v>
      </c>
      <c r="H98" s="41"/>
      <c r="I98" s="57">
        <v>302</v>
      </c>
      <c r="J98" s="46">
        <v>1.5</v>
      </c>
      <c r="K98" s="51">
        <v>1.5</v>
      </c>
    </row>
    <row r="99" spans="1:11" x14ac:dyDescent="0.2">
      <c r="A99" s="56">
        <v>187</v>
      </c>
      <c r="B99" s="46">
        <v>1.25</v>
      </c>
      <c r="C99" s="51">
        <v>1.25</v>
      </c>
      <c r="D99" s="41"/>
      <c r="E99" s="57">
        <v>245</v>
      </c>
      <c r="F99" s="46">
        <v>1.5</v>
      </c>
      <c r="G99" s="51">
        <v>1.5</v>
      </c>
      <c r="H99" s="41"/>
      <c r="I99" s="57">
        <v>303</v>
      </c>
      <c r="J99" s="46">
        <v>1.5</v>
      </c>
      <c r="K99" s="51">
        <v>1.5</v>
      </c>
    </row>
    <row r="100" spans="1:11" x14ac:dyDescent="0.2">
      <c r="A100" s="56">
        <v>188</v>
      </c>
      <c r="B100" s="46">
        <v>1.5</v>
      </c>
      <c r="C100" s="51">
        <v>1.5</v>
      </c>
      <c r="D100" s="41"/>
      <c r="E100" s="57">
        <v>246</v>
      </c>
      <c r="F100" s="46">
        <v>1.5</v>
      </c>
      <c r="G100" s="51">
        <v>1.5</v>
      </c>
      <c r="H100" s="41"/>
      <c r="I100" s="57">
        <v>304</v>
      </c>
      <c r="J100" s="46">
        <v>1.5</v>
      </c>
      <c r="K100" s="51">
        <v>1.5</v>
      </c>
    </row>
    <row r="101" spans="1:11" x14ac:dyDescent="0.2">
      <c r="A101" s="56">
        <v>189</v>
      </c>
      <c r="B101" s="46">
        <v>1.5</v>
      </c>
      <c r="C101" s="51">
        <v>1.5</v>
      </c>
      <c r="D101" s="41"/>
      <c r="E101" s="57">
        <v>247</v>
      </c>
      <c r="F101" s="46">
        <v>1.5</v>
      </c>
      <c r="G101" s="51">
        <v>1.5</v>
      </c>
      <c r="H101" s="41"/>
      <c r="I101" s="57">
        <v>305</v>
      </c>
      <c r="J101" s="46">
        <v>1.5</v>
      </c>
      <c r="K101" s="51">
        <v>1.5</v>
      </c>
    </row>
    <row r="102" spans="1:11" x14ac:dyDescent="0.2">
      <c r="A102" s="56">
        <v>190</v>
      </c>
      <c r="B102" s="46">
        <v>1.5</v>
      </c>
      <c r="C102" s="51">
        <v>1.5</v>
      </c>
      <c r="D102" s="41"/>
      <c r="E102" s="57">
        <v>248</v>
      </c>
      <c r="F102" s="46">
        <v>1.5</v>
      </c>
      <c r="G102" s="51">
        <v>1.5</v>
      </c>
      <c r="H102" s="41"/>
      <c r="I102" s="57">
        <v>306</v>
      </c>
      <c r="J102" s="46">
        <v>1.5</v>
      </c>
      <c r="K102" s="51">
        <v>1.5</v>
      </c>
    </row>
    <row r="103" spans="1:11" x14ac:dyDescent="0.2">
      <c r="A103" s="56">
        <v>191</v>
      </c>
      <c r="B103" s="46">
        <v>1.5</v>
      </c>
      <c r="C103" s="51">
        <v>1.5</v>
      </c>
      <c r="D103" s="41"/>
      <c r="E103" s="57">
        <v>249</v>
      </c>
      <c r="F103" s="46">
        <v>1.5</v>
      </c>
      <c r="G103" s="51">
        <v>1.5</v>
      </c>
      <c r="H103" s="41"/>
      <c r="I103" s="57">
        <v>307</v>
      </c>
      <c r="J103" s="46">
        <v>1.5</v>
      </c>
      <c r="K103" s="51">
        <v>1.5</v>
      </c>
    </row>
    <row r="104" spans="1:11" x14ac:dyDescent="0.2">
      <c r="A104" s="56">
        <v>192</v>
      </c>
      <c r="B104" s="46">
        <v>1.5</v>
      </c>
      <c r="C104" s="51">
        <v>1.5</v>
      </c>
      <c r="D104" s="41"/>
      <c r="E104" s="57">
        <v>250</v>
      </c>
      <c r="F104" s="46">
        <v>1.5</v>
      </c>
      <c r="G104" s="51">
        <v>1.5</v>
      </c>
      <c r="H104" s="41"/>
      <c r="I104" s="57">
        <v>308</v>
      </c>
      <c r="J104" s="46">
        <v>1.5</v>
      </c>
      <c r="K104" s="51">
        <v>1.5</v>
      </c>
    </row>
    <row r="105" spans="1:11" x14ac:dyDescent="0.2">
      <c r="A105" s="56">
        <v>193</v>
      </c>
      <c r="B105" s="46">
        <v>1.58</v>
      </c>
      <c r="C105" s="51">
        <v>1.75</v>
      </c>
      <c r="D105" s="41"/>
      <c r="E105" s="57">
        <v>251</v>
      </c>
      <c r="F105" s="46">
        <v>1.25</v>
      </c>
      <c r="G105" s="51">
        <v>1.25</v>
      </c>
      <c r="H105" s="41"/>
      <c r="I105" s="57">
        <v>309</v>
      </c>
      <c r="J105" s="46">
        <v>2</v>
      </c>
      <c r="K105" s="51">
        <v>2</v>
      </c>
    </row>
    <row r="106" spans="1:11" x14ac:dyDescent="0.2">
      <c r="A106" s="56">
        <v>194</v>
      </c>
      <c r="B106" s="46">
        <v>1.25</v>
      </c>
      <c r="C106" s="51">
        <v>1.25</v>
      </c>
      <c r="D106" s="41"/>
      <c r="E106" s="57">
        <v>252</v>
      </c>
      <c r="F106" s="46">
        <v>1.5</v>
      </c>
      <c r="G106" s="51">
        <v>1.5</v>
      </c>
      <c r="H106" s="41"/>
      <c r="I106" s="57">
        <v>311</v>
      </c>
      <c r="J106" s="46">
        <v>1.5</v>
      </c>
      <c r="K106" s="51">
        <v>1.5</v>
      </c>
    </row>
    <row r="107" spans="1:11" x14ac:dyDescent="0.2">
      <c r="A107" s="56">
        <v>195</v>
      </c>
      <c r="B107" s="46">
        <v>1.5</v>
      </c>
      <c r="C107" s="51">
        <v>1.5</v>
      </c>
      <c r="D107" s="41"/>
      <c r="E107" s="57">
        <v>253</v>
      </c>
      <c r="F107" s="46">
        <v>1.5</v>
      </c>
      <c r="G107" s="51">
        <v>1.5</v>
      </c>
      <c r="H107" s="41"/>
      <c r="I107" s="57">
        <v>312</v>
      </c>
      <c r="J107" s="46">
        <v>1.5</v>
      </c>
      <c r="K107" s="51">
        <v>1.5</v>
      </c>
    </row>
    <row r="108" spans="1:11" x14ac:dyDescent="0.2">
      <c r="A108" s="56">
        <v>196</v>
      </c>
      <c r="B108" s="46">
        <v>1.5</v>
      </c>
      <c r="C108" s="51">
        <v>1.5</v>
      </c>
      <c r="D108" s="41"/>
      <c r="E108" s="57">
        <v>254</v>
      </c>
      <c r="F108" s="46">
        <v>1.5</v>
      </c>
      <c r="G108" s="51">
        <v>1.5</v>
      </c>
      <c r="H108" s="41"/>
      <c r="I108" s="57">
        <v>313</v>
      </c>
      <c r="J108" s="46">
        <v>1.5</v>
      </c>
      <c r="K108" s="51">
        <v>1.5</v>
      </c>
    </row>
    <row r="109" spans="1:11" x14ac:dyDescent="0.2">
      <c r="A109" s="56">
        <v>197</v>
      </c>
      <c r="B109" s="46">
        <v>1.5</v>
      </c>
      <c r="C109" s="51">
        <v>1.5</v>
      </c>
      <c r="D109" s="41"/>
      <c r="E109" s="57">
        <v>255</v>
      </c>
      <c r="F109" s="46">
        <v>1.25</v>
      </c>
      <c r="G109" s="51">
        <v>1.25</v>
      </c>
      <c r="H109" s="41"/>
      <c r="I109" s="57">
        <v>314</v>
      </c>
      <c r="J109" s="46">
        <v>2</v>
      </c>
      <c r="K109" s="51">
        <v>2</v>
      </c>
    </row>
    <row r="110" spans="1:11" x14ac:dyDescent="0.2">
      <c r="A110" s="56">
        <v>198</v>
      </c>
      <c r="B110" s="46">
        <v>1.5</v>
      </c>
      <c r="C110" s="51">
        <v>1.5</v>
      </c>
      <c r="D110" s="41"/>
      <c r="E110" s="57">
        <v>256</v>
      </c>
      <c r="F110" s="46">
        <v>1.25</v>
      </c>
      <c r="G110" s="51">
        <v>1.25</v>
      </c>
      <c r="H110" s="41"/>
      <c r="I110" s="57">
        <v>315</v>
      </c>
      <c r="J110" s="46">
        <v>2</v>
      </c>
      <c r="K110" s="51">
        <v>2</v>
      </c>
    </row>
    <row r="111" spans="1:11" ht="13.5" thickBot="1" x14ac:dyDescent="0.25">
      <c r="A111" s="56">
        <v>199</v>
      </c>
      <c r="B111" s="46">
        <v>1.5</v>
      </c>
      <c r="C111" s="51">
        <v>1.5</v>
      </c>
      <c r="D111" s="41"/>
      <c r="E111" s="57">
        <v>257</v>
      </c>
      <c r="F111" s="46">
        <v>1.5</v>
      </c>
      <c r="G111" s="51">
        <v>1.5</v>
      </c>
      <c r="H111" s="41"/>
      <c r="I111" s="61">
        <v>316</v>
      </c>
      <c r="J111" s="52">
        <v>2</v>
      </c>
      <c r="K111" s="55">
        <v>2</v>
      </c>
    </row>
    <row r="112" spans="1:11" ht="13.5" thickBot="1" x14ac:dyDescent="0.25">
      <c r="A112" s="60">
        <v>200</v>
      </c>
      <c r="B112" s="52">
        <v>1.5</v>
      </c>
      <c r="C112" s="55">
        <v>1.5</v>
      </c>
      <c r="D112" s="41"/>
      <c r="E112" s="61">
        <v>258</v>
      </c>
      <c r="F112" s="52">
        <v>1.5</v>
      </c>
      <c r="G112" s="55">
        <v>1.5</v>
      </c>
      <c r="H112" s="41"/>
      <c r="I112" s="41"/>
      <c r="J112" s="41"/>
      <c r="K112" s="41"/>
    </row>
    <row r="113" spans="1:11" x14ac:dyDescent="0.2">
      <c r="A113" s="3" t="s">
        <v>163</v>
      </c>
      <c r="B113" s="44"/>
      <c r="C113" s="44">
        <f>COUNTIF($C$55:$C$112,1.25)</f>
        <v>2</v>
      </c>
      <c r="D113" s="41"/>
      <c r="E113" s="3" t="s">
        <v>163</v>
      </c>
      <c r="F113" s="44"/>
      <c r="G113" s="44">
        <f>COUNTIF($G$55:$G$112,1.25)</f>
        <v>5</v>
      </c>
      <c r="H113" s="41"/>
      <c r="I113" s="3" t="s">
        <v>163</v>
      </c>
      <c r="J113" s="44"/>
      <c r="K113" s="44">
        <f>COUNTIF($K$55:$K$111,1.25)</f>
        <v>0</v>
      </c>
    </row>
    <row r="114" spans="1:11" x14ac:dyDescent="0.2">
      <c r="A114" s="3" t="s">
        <v>164</v>
      </c>
      <c r="B114" s="44"/>
      <c r="C114" s="44">
        <f>COUNTIF($C$55:$C$112,1.5)</f>
        <v>55</v>
      </c>
      <c r="D114" s="41"/>
      <c r="E114" s="3" t="s">
        <v>164</v>
      </c>
      <c r="F114" s="44"/>
      <c r="G114" s="44">
        <f>COUNTIF($G$55:$G$112,1.5)</f>
        <v>52</v>
      </c>
      <c r="H114" s="41"/>
      <c r="I114" s="3" t="s">
        <v>164</v>
      </c>
      <c r="J114" s="44"/>
      <c r="K114" s="44">
        <f>COUNTIF($K$55:$K$111,1.5)</f>
        <v>53</v>
      </c>
    </row>
    <row r="115" spans="1:11" x14ac:dyDescent="0.2">
      <c r="A115" s="3" t="s">
        <v>158</v>
      </c>
      <c r="B115" s="44"/>
      <c r="C115" s="44">
        <f>COUNTIF($C$55:$C$112,1.75)</f>
        <v>1</v>
      </c>
      <c r="D115" s="41"/>
      <c r="E115" s="3" t="s">
        <v>158</v>
      </c>
      <c r="F115" s="44"/>
      <c r="G115" s="44">
        <f>COUNTIF($G$55:$G$112,1.75)</f>
        <v>1</v>
      </c>
      <c r="H115" s="41"/>
      <c r="I115" s="3" t="s">
        <v>158</v>
      </c>
      <c r="J115" s="44"/>
      <c r="K115" s="44">
        <f>COUNTIF($K$55:$K$111,1.75)</f>
        <v>0</v>
      </c>
    </row>
    <row r="116" spans="1:11" x14ac:dyDescent="0.2">
      <c r="A116" s="3" t="s">
        <v>165</v>
      </c>
      <c r="B116" s="44"/>
      <c r="C116" s="44">
        <f>COUNTIF($C$55:$C$112,2)</f>
        <v>0</v>
      </c>
      <c r="D116" s="41"/>
      <c r="E116" s="3" t="s">
        <v>165</v>
      </c>
      <c r="F116" s="44"/>
      <c r="G116" s="44">
        <f>COUNTIF($G$55:$G$112,2)</f>
        <v>0</v>
      </c>
      <c r="H116" s="41"/>
      <c r="I116" s="3" t="s">
        <v>165</v>
      </c>
      <c r="J116" s="44"/>
      <c r="K116" s="44">
        <f>COUNTIF($K$55:$K$111,2)</f>
        <v>4</v>
      </c>
    </row>
    <row r="117" spans="1:11" x14ac:dyDescent="0.2">
      <c r="A117" s="3" t="s">
        <v>159</v>
      </c>
      <c r="B117" s="3"/>
      <c r="C117" s="44">
        <f>COUNTIF($C$55:$C$112,3)</f>
        <v>0</v>
      </c>
      <c r="D117" s="3"/>
      <c r="E117" s="3" t="s">
        <v>159</v>
      </c>
      <c r="F117" s="44"/>
      <c r="G117" s="44">
        <f>COUNTIF($G$55:$G$112,3)</f>
        <v>0</v>
      </c>
      <c r="H117" s="3"/>
      <c r="I117" s="3" t="s">
        <v>159</v>
      </c>
      <c r="J117" s="44"/>
      <c r="K117" s="44">
        <f>COUNTIF($K$55:$K$111,3)</f>
        <v>0</v>
      </c>
    </row>
  </sheetData>
  <mergeCells count="3">
    <mergeCell ref="Q1:Q28"/>
    <mergeCell ref="O1:O32"/>
    <mergeCell ref="N37:Q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PARTIDA A</vt:lpstr>
      <vt:lpstr>CANT. OBRA</vt:lpstr>
      <vt:lpstr>EXCAVACIONES</vt:lpstr>
      <vt:lpstr>POZOS VISITA</vt:lpstr>
      <vt:lpstr>AUX</vt:lpstr>
      <vt:lpstr>'CANT. OBRA'!Área_de_impresión</vt:lpstr>
      <vt:lpstr>'PARTIDA A'!Área_de_impresión</vt:lpstr>
      <vt:lpstr>EXCAVACIONES!Títulos_a_imprimir</vt:lpstr>
      <vt:lpstr>'PARTIDA A'!Títulos_a_imprimir</vt:lpstr>
      <vt:lpstr>'POZOS VISITA'!Títulos_a_imprimir</vt:lpstr>
    </vt:vector>
  </TitlesOfParts>
  <Company>SAPALC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Estudios y Proyectos</dc:creator>
  <cp:lastModifiedBy>Usuario de Windows</cp:lastModifiedBy>
  <cp:lastPrinted>2024-02-28T19:15:50Z</cp:lastPrinted>
  <dcterms:created xsi:type="dcterms:W3CDTF">1999-07-31T20:01:21Z</dcterms:created>
  <dcterms:modified xsi:type="dcterms:W3CDTF">2024-07-26T15:56:02Z</dcterms:modified>
</cp:coreProperties>
</file>