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RESUMEN" sheetId="3" r:id="rId1"/>
    <sheet name="CARCAMO Y TANQUE MIRAMAR" sheetId="1" r:id="rId2"/>
  </sheets>
  <definedNames>
    <definedName name="_xlnm.Print_Area" localSheetId="1">'CARCAMO Y TANQUE MIRAMAR'!$A$1:$G$154</definedName>
    <definedName name="_xlnm.Print_Area" localSheetId="0">RESUMEN!$A$1:$G$36</definedName>
    <definedName name="_xlnm.Print_Titles" localSheetId="1">'CARCAMO Y TANQUE MIRAMAR'!$1:$12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<sst xmlns="http://schemas.openxmlformats.org/spreadsheetml/2006/main" count="438" uniqueCount="300">
  <si>
    <t>DIRECCIÓN TÉCNICA</t>
  </si>
  <si>
    <t>DEPARTAMENTO DE ESTUDIOS Y PROYECTOS</t>
  </si>
  <si>
    <t>OBRA:</t>
  </si>
  <si>
    <t xml:space="preserve"> REHABILITACIÓN DEL CÁRCAMO DE REBOMBEO DEL TANQUE ELEVADO MIRAMAR.</t>
  </si>
  <si>
    <t xml:space="preserve">UBICACIÓN: </t>
  </si>
  <si>
    <t>CIUDAD DE LA PAZ, BAJA CALIFORNIA SUR.</t>
  </si>
  <si>
    <r>
      <rPr>
        <b/>
        <sz val="11"/>
        <rFont val="Tahoma"/>
        <charset val="134"/>
      </rPr>
      <t>FECHA:</t>
    </r>
    <r>
      <rPr>
        <sz val="11"/>
        <rFont val="Tahoma"/>
        <charset val="134"/>
      </rPr>
      <t xml:space="preserve"> MAYO/ 2024</t>
    </r>
  </si>
  <si>
    <t>RESUMEN</t>
  </si>
  <si>
    <t>IMPORTE</t>
  </si>
  <si>
    <t>PRELIMINARES:</t>
  </si>
  <si>
    <t>LETRERO ALUSIVO.</t>
  </si>
  <si>
    <t>ARREGLO DE LLENADO DE TANQUE ELEVADO.</t>
  </si>
  <si>
    <t>REHABILITACIÓN DE TANQUE DE REBOMBEO.</t>
  </si>
  <si>
    <t>REHABILITACIÓN DE TANQUE ELEVADO.</t>
  </si>
  <si>
    <t>EQUIPAMIENTO ELECTROMECÁNICO.</t>
  </si>
  <si>
    <t>OBRAS COMPLEMENTARIAS:</t>
  </si>
  <si>
    <t>CERCO PERIMETRAL.</t>
  </si>
  <si>
    <t>REHABILITACIÓN DE MURETE EXISTENTE.</t>
  </si>
  <si>
    <t>CONSTRUCCIÓN DE MURETE PARA CONTROL DE EQUIPOS.</t>
  </si>
  <si>
    <t>CONTROL Y MONITOREO.</t>
  </si>
  <si>
    <t>IMPORTE CON LETRA:</t>
  </si>
  <si>
    <t>SUBTOTAL</t>
  </si>
  <si>
    <t>I. V. A. (16%)</t>
  </si>
  <si>
    <t>TOTAL</t>
  </si>
  <si>
    <r>
      <rPr>
        <b/>
        <sz val="10"/>
        <color rgb="FF000000"/>
        <rFont val="Arial"/>
        <charset val="134"/>
      </rPr>
      <t xml:space="preserve">OBRA: </t>
    </r>
    <r>
      <rPr>
        <sz val="10"/>
        <color rgb="FF000000"/>
        <rFont val="Arial"/>
        <charset val="134"/>
      </rPr>
      <t>REHABILITACIÓN DEL CÁRCAMO DE REBOMBEO DEL TANQUE ELEVADO MIRAMAR.</t>
    </r>
  </si>
  <si>
    <r>
      <rPr>
        <b/>
        <sz val="10"/>
        <color indexed="8"/>
        <rFont val="Arial"/>
        <charset val="134"/>
      </rPr>
      <t>UBICACIÓN:</t>
    </r>
    <r>
      <rPr>
        <sz val="10"/>
        <color indexed="8"/>
        <rFont val="Arial"/>
        <charset val="134"/>
      </rPr>
      <t xml:space="preserve"> CIUDAD DE LA PAZ, BAJA CALIFORNIA SUR.</t>
    </r>
  </si>
  <si>
    <r>
      <rPr>
        <b/>
        <sz val="10"/>
        <color indexed="8"/>
        <rFont val="Arial"/>
        <charset val="134"/>
      </rPr>
      <t>FECHA:</t>
    </r>
    <r>
      <rPr>
        <sz val="10"/>
        <color indexed="8"/>
        <rFont val="Arial"/>
        <charset val="134"/>
      </rPr>
      <t xml:space="preserve"> MAYO/ 2024</t>
    </r>
  </si>
  <si>
    <t>No.</t>
  </si>
  <si>
    <t>ESPECIFICACIÓN</t>
  </si>
  <si>
    <t>DESCRIPCIÓN DE CONCEPTOS</t>
  </si>
  <si>
    <t>UNIDAD</t>
  </si>
  <si>
    <t>CANTIDAD</t>
  </si>
  <si>
    <t>P.U.</t>
  </si>
  <si>
    <t>1.- PREELIMINARES.</t>
  </si>
  <si>
    <t>1.1.- LETRERO ALUSIVO.</t>
  </si>
  <si>
    <t>1.1.01</t>
  </si>
  <si>
    <t>1000.17</t>
  </si>
  <si>
    <t>SUMINISTRO Y COLOCACIÓN DE LETRERO ALUSIVO A LA OBRA DE 2.44X1.22 METROS, A BASE DE LONA PLÁSTICA IMPRESA A TODO COLOR, ANCLADO EN DADO DE CONCRETO DE 0.40X0.40X0.80 METROS, INCLUYE: MATERIALES Y MANO DE OBRA NECESARIOS PARA SU CORRECTA EJECUCIÓN.</t>
  </si>
  <si>
    <t>PZA</t>
  </si>
  <si>
    <t>1.1.02</t>
  </si>
  <si>
    <t>SIPLAALO.01</t>
  </si>
  <si>
    <t>SUMINISTRO E INSTALACIÓN DE PLACA  INFORMATIVA DE LA CONCLUSIÓN DE LA OBRA FAISMUN, A BASE DE MARMOL NEGRO MEDIDAS 0.50 X 0.50 MTS CON LETRA EN COLOR BLANCO GRABADO LÁSER, DISEÑO SEGÚN ESPECIFICACIÓN TÉCNICA. INCLUYE: MATERIAL, MANO DE OBRA ACARREOS DENTRO Y FUERA DE LA OBRA, ANCLAJE EN MURETE PARA CONTROL DE EQUIPOS Y TODO LO NECESARIO PARA LA CORRECTA EJECUCIÓN DE LOS TRABAJOS.</t>
  </si>
  <si>
    <t>1.2.- ARREGLO DE LLENADO DE TANQUE ELEVADO.</t>
  </si>
  <si>
    <t>1.2.01</t>
  </si>
  <si>
    <t>1010.00, 02, 04</t>
  </si>
  <si>
    <t>EXCAVACIÓN A MANO  EN ZANJAS EN MATERIAL  TIPO COMÚN EN SECO,  EN ZONA "B" HASTA 2.00 Mts. DE PROFUNDIDAD.</t>
  </si>
  <si>
    <t>M3</t>
  </si>
  <si>
    <t>1.2.02</t>
  </si>
  <si>
    <t>1130.01 Y 1130.02</t>
  </si>
  <si>
    <t>PLANTILLA APISONADA AL 85% PROCTOR EN ZANJAS CON MATERIAL PRODUCTO DE EXCAVACIÓN.</t>
  </si>
  <si>
    <t>1.2.03</t>
  </si>
  <si>
    <t xml:space="preserve">8069.01 AL 8068.74, 2060.01 AL 2060.14, 2063.01 , 2064.01 Y 2064.03  </t>
  </si>
  <si>
    <t>SUMINISTRO E INSTALACIÓN DE TUBERÍA DE ACERO AL CARBÓN  DE 4" DE DIÁMETRO CED.80. INCLUYE: PINTURA ANTICORROSIVA.</t>
  </si>
  <si>
    <t>ML</t>
  </si>
  <si>
    <t>1.2.04</t>
  </si>
  <si>
    <t xml:space="preserve">7025.01, 7025.02, 7025.03 Y 7025.04. </t>
  </si>
  <si>
    <t>SUMINISTRO E INSTALACIÓN DE CODO DE ACERO AL CARBÓN BRIDADO DE 45ºX4" DE DIÁMETRO.  INCLUYE: PINTURA ANTICORROSIVA.</t>
  </si>
  <si>
    <t>PIEZA</t>
  </si>
  <si>
    <t>1.2.05</t>
  </si>
  <si>
    <t>1131.01, 1131.02</t>
  </si>
  <si>
    <t>RELLENO COMPACTADO EN ZANJA AL 85% PROCTOR CON MATERIAL PRODUCTO DE BANCO.</t>
  </si>
  <si>
    <t>SUBTOTAL PREELIMINARES</t>
  </si>
  <si>
    <t>2.- REHABILITACIÓN DE TANQUE DE REBOMBEO.</t>
  </si>
  <si>
    <t>1002.01, 02 Y 03</t>
  </si>
  <si>
    <t>LIMPIEZA GENERAL EN EL ÁREA DE TRABAJO, DESHIERVE Y DESMONTE DE VEGETACIÓN EXISTENTE. INCLUYE MATERIALES, HERRAMIENTA, MANO DE OBRA, RETIRO DEL MATERIAL Y TODO LO NECESARIO PARA SU CORRECTA EJECUCIÓN</t>
  </si>
  <si>
    <t>M2</t>
  </si>
  <si>
    <t>4105.01.2</t>
  </si>
  <si>
    <t>PREPARACION DE LA SUPERFICIE INTERIOR DEL TANQUE  CONSISTENTE EN LIMPIEZA, DESPRENDIMIENTO DE MATERIA NO APTA, SELLADO Y TODO LO QUE SE REQUIERA PARA RECIBIR ACABADO.</t>
  </si>
  <si>
    <t>41.05.01.5</t>
  </si>
  <si>
    <t>TRABAJOS DE PREPARACION Y SELLADO DE GRIETAS EN LA SUPERFICIE INTERIOR DEL TANQUE, SELLADO Y TODO LO QUE SE REQUIERA PARA RECIBIR ACABADO.</t>
  </si>
  <si>
    <t>4105.01.1</t>
  </si>
  <si>
    <t>TRABAJOS DE REVESTIMIENTO INTERIOR DEL TANQUE A BASE DE IMPERMEABILIZANTE, BARRERA DE VAPOR CEMENTOSO SUPER ELÁSTICO Y RESINA, FORMULADO CON ADITIVOS ESPECIALES Y POLÍMEROS RESISTENTES AL ÁLCLALIS.</t>
  </si>
  <si>
    <t>REP-ESTR</t>
  </si>
  <si>
    <t>TRABAJOS DE REPARACION ESTRUCTURAL EN TANQUE DE CONCRETO DE GRIETAS MAYORES A 4 mm Y HOQUEDADES DE REPARACION DE ARMADO DE ACERO, DOBLADO Y ACOMODO DE ACERO ESTRUCTURAL Y RESANE A BASE DE CEMENTANTE IMPER FESTER EPOXICO CM-201, MEMBRANA Y SELLADOR SUPER-SEAL.</t>
  </si>
  <si>
    <t>P.G.</t>
  </si>
  <si>
    <t>7004.01 AL 7004.03</t>
  </si>
  <si>
    <t>SUMINISTRO Y APLICACIÓN DE PINTURA VINILICA EN MUROS DE TANQUE. INCLUYE: SELLADOR VINILICO, APLICACIÓN DE PINTURA VINILICA TOTAL DE COMEX O SIMILAR EN CALIDAD CON LAS MANOS NECESARIAS PARA CUBRIR DE MANERA UNIFORME LA SUPERFICIE, SUMINISTRO DE TODOS LOS MATERIALES, RETIRO Y DISPOSICIÓN FINAL  DE DESPERDICIOS, HERRAMIENTA, EQUIPO Y MANO DE OBRA.</t>
  </si>
  <si>
    <t>TRABAJOS DE LIMPIEZA FINAL DE LA OBRA, CONSIDERAR EL RETIRO DE TODO EL MATERIAL SOBRANTE Y SU DISPOSICIÓN FINAL. MANO DE OBRA HERRAMIENTA Y EQUIPO.</t>
  </si>
  <si>
    <t>SUBTOTAL REHABILITACIÓN DE TANQUE DE REBOMBEO.</t>
  </si>
  <si>
    <t>3.- REHABILITACIÓN DE TANQUE ELEVADO.</t>
  </si>
  <si>
    <t>7062.01-06</t>
  </si>
  <si>
    <t>SANDBLASTEO CON CHORRO DE ARENA  EN ESTRUCTURA Y SUPERFICIE DE TANQUE PARA RETIRO DE ÓXIDO Y PINTURA DAÑADA, INCLUYE: LIMPIEZA PARA RECIBIR PINTURA NUEVA, EQUIPO, HERRAMIENTA Y MANO DE OBRA.</t>
  </si>
  <si>
    <t>SERV</t>
  </si>
  <si>
    <t>APLICACIÓN DE RECUBRIMIENTO PRIMARIO ANTICORROSIVO EN ESTRUCTURA Y CUERPO DE  TANQUE DE ALMACENAMIENTO DE AGUA, ESTRUCTURA DE APOYO APLICADA CON PRESIÓN DE AIRE A DOS MANOS COMO MÍNIMO.</t>
  </si>
  <si>
    <t>APLICACIÓN DE RECUBRIMIENTO ANTICORROSIVO EPÓXICO CATALIZADO EN EXTERIOR DEL TANQUE, TORRE DE SOPORTE, HERRERÍAS Y TUBERÍA DE BAJADA.</t>
  </si>
  <si>
    <t>SUBTOTAL REHABILITACIÓN DE TANQUE ELEVADO.</t>
  </si>
  <si>
    <t>4.- EQUIPAMIENTO ELECTROMECÁNICO.</t>
  </si>
  <si>
    <t>EQUIPA1</t>
  </si>
  <si>
    <t>SUMINISTRO DE EQUIPO DE BOMBEO TIPO VERTICAL LUBRICACION AGUA PARA UNA CAPACIDAD DE 20LPS Y 30M DE C.D.T. INCLUYE: MOTOR VERTICAL POTENCIA DE 15 HP 3 FASES 1800 RPM 440VOLTS, FLECHA MOTRIZ TRANSMISION LUB. AGUA. TRASMISION INTERMEDIA LUB. AGUA , PLATO ADAPTADOR FUND CAB GDE, CABEZAL 66 X 6 X 16.5 ESTOPERO COMPLETO  LUB. AGUA , TUBO COPLE DE 6 PULG X 10FT CED O.25 Y COLADOR CANASTA S/BRIDA</t>
  </si>
  <si>
    <t>JUEGO</t>
  </si>
  <si>
    <t>INSTALACION DE EQUIPO DE BOMBEO TIPO VERTICAL LUBRICACION AGUA PARA UNA CAPACIDAD DE 20LPS Y 30M DE C.D.T. INCLUYE: MOTOR VERTICAL POTENCIA DE 15 HP 3 FASES 1800 RPM 440VOLTS, FLECHA MOTRIZ TRANSMISION LUB. AGUA. TRASMISION INTERMEDIA LUB. AGUA, PLATO ADAPTADOR FUND CAB GDE, CABEZAL 66 X 6 X 16.5 ESTOPERO COMPLETO LUB. AGUA, TUBO COPLE DE 6 PULG X 10FT CED O.25 Y COLADOR CANASTA S/BRIDA</t>
  </si>
  <si>
    <t>ARRANCA1</t>
  </si>
  <si>
    <t xml:space="preserve">SUMINISTRO DE ARRANCADOR A TENSION  REDUCIDA TIPO K981  PARA 15HP TRIFASICO VOLTAJE 460 VOLTS  ATR </t>
  </si>
  <si>
    <t xml:space="preserve">INSTALACION DE ARRANCADOR A TENSION  REDUCIDA TIPO K981  PARA 15HP TRIFASICO VOLTAJE 460 VOLTS  ATR </t>
  </si>
  <si>
    <t>SUBEST1</t>
  </si>
  <si>
    <t>SUMINISTRO  DE SUBESTACION TIPO COSTA DE 75 KVA TRIFASICA 440/220 VOLTS. INCLUYE: HERRAJE , CONEXIONES ELECTRICAS FALTANTES, MUFA CON ALIMENTACION SUBTERRANEA , CANALIZACION Y ALIMENTACION HASTA BASE DE MEDICION M5.</t>
  </si>
  <si>
    <t>INSTALACION  DE SUBESTACION TIPO COSTA DE 75 KVA TRIFASICA 440/220 VOLTS. INCLUYE: HERRAJE , CONEXIONES ELECTRICAS FALTANTES, MUFA CON ALIMENTACION SUBTERRANEA , CANALIZACION Y ALIMENTACION HASTA BASE DE MEDICION M5.</t>
  </si>
  <si>
    <t>MEDIC, ELEC-015</t>
  </si>
  <si>
    <t>SUMINISTRO DE BASE DE MEDICION M5 HASTA 200 AMP COLOCADA EN MURETE EXITENTE. INCLUYE: INTERRUPTOR PRINCIPAL, GABINETE METALICO PARA INTEMPERIE, SISTEMA DE TIERRAS FISICAS, SUJECION Y LO NECESARIO PARA SU CORRECTA PARA SU OPERACIÓN.</t>
  </si>
  <si>
    <t>INSTALACION  DE BASE DE MEDICION M5 HASTA 200 AMP COLOCADA EN MURETE EXITENTE. INCLUYE: INTERRUPTOR PRINCIPAL, GABINETE METALICO PARA INTEMPERIE, SISTEMA DE TIERRAS FISICAS, SUJECION Y LO NECESARIO PARA SU CORRECTA PARA SU OPERACIÓN.</t>
  </si>
  <si>
    <t>MEDIC</t>
  </si>
  <si>
    <t>SUMINISTRO DE ALIMENTACION ELECTRICA PARA ARRANCADOR  DESDE BASE DE MEDICION Y MOTOR ELECTRICO DE 15 HP. INCLUYE: CONALIZACION, CONEXIONES, EMPATES Y TODO LO NECESARIO SEGÚN NORMA OFICIAL MEXICANA NOM-001-SEDE-2012.</t>
  </si>
  <si>
    <t>M</t>
  </si>
  <si>
    <t>ALIMENTA</t>
  </si>
  <si>
    <t>INSTALACION DE ALIMENTACION ELECTRICA PARA ARRANCADOR  DESDE BASE DE MEDICION Y MOTOR ELECTRICO DE 15 HP. INCLUYE: CONALIZACION, CONEXIONES, EMPATES Y TODO LO NECESARIO SEGÚN NORMA OFICIAL MEXICANA NOM-001-SEDE-2012.</t>
  </si>
  <si>
    <t>ELECTR</t>
  </si>
  <si>
    <t>SUMINISTRO DE ELECTRONIVELES PARA ARRANQUE Y PARO DE EQUIPOS DE BOMBEO VERTICAL PARA TANQUE ELEVADO Y TANQUE CISTERNA EXISTENTES: INCLUYE  ALIMENTACION ELECTRICA, CANALIZACIONES, CONEXIÓN CON ARRANCADOR A TENSION REDUCIDA TIPO K981 Y SUJESION.</t>
  </si>
  <si>
    <t>INSTALACION  DE ELECTRONIVELES PARA ARRANQUE Y PARO DE EQUIPOS DE BOMBEO VERTICAL PARA TANQUE ELEVADO Y TANQUE CISTERNA EXISTENTES: INCLUYE  ALIMENTACION ELECTRICA, CANALIZACIONES, CONEXIÓN CON ARRANCADOR A TENSION REDUCIDA TIPO K981 Y SUJESION.</t>
  </si>
  <si>
    <t>8069.01 AL 8068.74, 2060.01 AL 2060.14, 2063.01, 2064.01 Y 2064.03, 7025.01, 7025.02, 7025.03 Y 7025.04, 8015.01 AL 8015.04.</t>
  </si>
  <si>
    <t>SUMINISTRO DE TREN DE DESCARGA DE 6 PULG. DE DIAMETRO PARA INTERCONECTAR CABEZAL DE DESCARGA CON ALIMENTACION A TANQUE ELEVADO METALICO EXISTENTE INCLUYE: TUBERIA DE ACERO AL CARBON DE 6 PULG. CED. 40 BRIDAS SOLDABLES, TORNILLERIA, VALVULA COMPUERTA DE 6 PULG, VALVULA CHECK DE 6 PULG. VALVULA EXPULSION DE AIRE DE 2" DE DIÁMETRO, REDUCCIÓN DE ACERO AL CARBÓN DE 6"X3",  TORNILLERIA Y PINTURA ANTICORROSIVA.</t>
  </si>
  <si>
    <t>INSTALACIÓN DE TREN DE DESCARGA DE 6 PULG. DE DIAMETRO PARA INTERCONECTAR CABEZAL DE DESCARGA CON ALIMENTACION A TANQUE ELEVADO METALICO EXISTENTE INCLUYE: TUBERIA DE ACERO AL CARBON DE 6 PULG. CED. 40 BRIDAS SOLDABLES, TORNILLERIA, VALVULA COMPUERTA DE 6 PULG, VALVULA CHECK DE 6 PULG. VALVULA EXPULSION DE AIRE DE 2" DE DIÁMETRO, REDUCCIÓN DE ACERO AL CARBÓN DE 6"X3",  TORNILLERIA Y PINTURA ANTICORROSIVA.</t>
  </si>
  <si>
    <t>TRENDES</t>
  </si>
  <si>
    <t>TRAMITES Y GESTORIA ANTE CFE PARA CONTRATACION DE SERVICIO DE ENERGIA ELECTRICA EN TARIFA 06 CON UNA CARGA A CONECTAR DE 15HP INCLUYE: PAGO A UVIE Y CONTRATO.</t>
  </si>
  <si>
    <t>TRAM</t>
  </si>
  <si>
    <t>SUBTOTAL EQUIPAMIENTO ELECTROMECÁNICO.</t>
  </si>
  <si>
    <t>5.- OBRAS COMPLEMENTARIAS.</t>
  </si>
  <si>
    <t>5.1.- CERCO PERIMETRAL.</t>
  </si>
  <si>
    <t>5.1.01</t>
  </si>
  <si>
    <t xml:space="preserve">4120.01 AL 4120.10 </t>
  </si>
  <si>
    <t>SUMINISTRO E INSTALACIÓN DE CERCO DE MALLA CICLÓNICA DE 1.75 MTS. DE ALTURA Y PUERTA DE ACCESO DE DOS HOJAS DE 1.75 MTS. CADA UNA, A BASE DE POSTES DE 3" DE DIÁMETRO EN ESQUINA O ARRANQUE, POSTES DE PASO DE 1 7/8" DE DIÁMETRO A CADA 3 MTS. MÁXIMO, BARRA SUPERIOR DE 1 5/8" DE DIÁMETRO, MALLA CICLÓNICA GALVANIZADA FORRADA DE PVC CAL. 10.5, INCLUYE: ESPADAS, TAPONES, COPLES, CERCHAS, ABRAZADERAS, ALAMBRE DE PUAS EN TRES HILERAS, AHOGADOS EN CONCRETO Y TODO LO NECESARIO PARA SU CORRECTA INSTALACIÓN.</t>
  </si>
  <si>
    <t>5.1.02</t>
  </si>
  <si>
    <t>SUMINISTRO Y COLOCACIÓN DE ALAMBRE DE SEGURIDAD TIPO CONCERTINA CON DOBLE ARPÓN. INCLUYE: ALAMBRE GUIA Y TODO LO NECESARIO PARA SU CORRECTO FUNCIONAMIENTO.</t>
  </si>
  <si>
    <t>5.1.03</t>
  </si>
  <si>
    <t>SUMINISTRO E INSTALACIÓN DE PUERTA DE ACCESO DE DOS HOJAS DE 1.75 MTS. CADA UNA A BASE DE POSTES DE 3" DE DIÁMETRO EN ESQUINA O ARRANQUE, POSTES DE PASO DE 1 7/8" DE DIÁMETRO A CADA 3 MTS. MÁXIMO, BARRA SUPERIOR DE 1 5/8" DE DIÁMETRO, MALLA CICLÓNICA GALVANIZADA FORRADA DE PVC CAL. 10.5, INCLUYE: ESPADAS, TAPONES, COPLES, CERCHAS, ABRAZADERAS, ALAMBRE DE PUAS EN TRES HILERAS, AHOGADOS EN CONCRETO Y TODO LO NECESARIO PARA SU CORRECTA INSTALACIÓN.</t>
  </si>
  <si>
    <t>5.1.04</t>
  </si>
  <si>
    <t xml:space="preserve">4030.01 AL 4030.06, 4090.01, 4090.02 Y 4090.03 ,4080.01 AL 4080.07 </t>
  </si>
  <si>
    <t>CONSTRUCCION DE DALA PERIMETRAL DE MEDIDAS 15X20 CMS, A BASE DE CONCRETO F´c = 200 kg/cm2 , ARMEX 15 X15, INCLUYE: CURADO, CIMBRA Y TODO LO NECESARIO PARA SU CORRECTA EJECUCION.</t>
  </si>
  <si>
    <t>SUBTOTAL CERCO PERIMETRAL.</t>
  </si>
  <si>
    <t>5.2.- REHABILITACIÓN DE MURETE EXISTENTE.</t>
  </si>
  <si>
    <t>5.2.01</t>
  </si>
  <si>
    <t>4100.01  AL  06</t>
  </si>
  <si>
    <t>ACABADO FINO EN MUROS INTERIORES Y EXTERIORES CON MORTERO, ELEMENTO ARENA 1:5, INCLUYE: MATERIAL, MANO DE OBRA, HERRAMIENTA.</t>
  </si>
  <si>
    <t>5.2.02</t>
  </si>
  <si>
    <t>PINTURA VÍNILICA A DOS MANOS EN MUROS INTERIORES Y EXTERIORES, 1 MANO DE SELLADOR 5X1. INCLUYE: MATERIAL, MANO DE OBRA, HERRAMIENTA.</t>
  </si>
  <si>
    <t>5.2.03</t>
  </si>
  <si>
    <t>SIPA.15.</t>
  </si>
  <si>
    <t xml:space="preserve">SUMINISTRO DE MATERIALES Y FABRICACIÓN DE PUERTA METÁLICA  DE DOS HOJAS DE ACCESO A MURETE ELÉCTRICO EXISTENTE DE 1.95 X 0.70 MTS. CADA UNA, A BASE DE DE LÁMINA ACANALADA CAL.12, PERFIL DUELA TIPO PERSIANA CAL.20. INCLUYE: PASADOR DE VARILLA LISA DE 1/2", PASADOR DE CERROJO Y ACCESORIOS DE FIJACIÓN.	</t>
  </si>
  <si>
    <t xml:space="preserve">PIEZA </t>
  </si>
  <si>
    <t>SUBTOTAL  REHABILITACIÓN DE MURETE EXISTENTE.</t>
  </si>
  <si>
    <t>5.3.- CONSTRUCCIÓN DE MURETE PARA CONTROL DE EQUIPOS.</t>
  </si>
  <si>
    <t>5.3.1.- CIMENTACIÓN.</t>
  </si>
  <si>
    <t>5.3.1.01</t>
  </si>
  <si>
    <t xml:space="preserve">4030.01 AL 4030.05 </t>
  </si>
  <si>
    <t>PLANTILLA DE CONCRETO F'c=150 KG/CM2. DE 5 CM. DE ESPESOR, PARA DESPLANTE DE ESTRUCTURAS.</t>
  </si>
  <si>
    <t>5.3.1.02</t>
  </si>
  <si>
    <t>PISO FIRME DE CONCRETO F´C=200 KG/CM2 DE 10 CMS. DE ESPESOR REFORZADO CON  MALLALAC 6-6/10-10, ACABADO RÚSTICO PARA RECIBIR PISO CERÁMICO.</t>
  </si>
  <si>
    <t>SUBTOTAL  CIMENTACIÓN.</t>
  </si>
  <si>
    <t>5.3.2.- ESTRUCTURA.</t>
  </si>
  <si>
    <t>5.3.2.01</t>
  </si>
  <si>
    <t>4020.01 AL 04</t>
  </si>
  <si>
    <t>MURO DE BLOCK DE 15X20X40 CM. ASENTADO CON MORTERO CEMENTO ARENA PROPORCIÓN 1:4, ACAB. COMÚN, INCLUYE: MATERIALES, MANO DE OBRA Y HERRAMIENTA.</t>
  </si>
  <si>
    <t>5.3.2.02</t>
  </si>
  <si>
    <t>CASTILLO TIPO K1 DE 15X15 CMS DE CONCRETO F'C=200KG/CM2, ARMADO CON 4 VARILLAS DE 3/8" Y ESTRIBOS DE 1/4" A CADA 20 CMS.</t>
  </si>
  <si>
    <t>5.3.2.03</t>
  </si>
  <si>
    <t xml:space="preserve">         CADENA DE CERRAMIENTO TIPO CR-1 DE 15X20 CMS DE CONCRETO F'C=200KG/CM2, ARMADO CON 4 VARILLAS DE 3/8" Y ESTRIBOS DE 1/4" A CADA 20 CMS.</t>
  </si>
  <si>
    <t>5.3.2.04</t>
  </si>
  <si>
    <t xml:space="preserve">         LOSA DE 10 CM DE ESPESOR CON CONCRETO F'C=200 KG/CM2,  ARMADA VAR #3 A CADA 20 CM. EN AMBOS SENTIDOS. INCLUYE: CIMBRADO, COLADO, CURADO, ACARREOS Y TOLO LO NECESARIO PARA LA CORRECYA EJECICIÓN DE LOS TRABAJOS</t>
  </si>
  <si>
    <t>SUBTOTAL ESTRUCTURA.</t>
  </si>
  <si>
    <t>5.3.3.- ALBAÑILERÍA Y ACABADOS.</t>
  </si>
  <si>
    <t>5.3.3.01</t>
  </si>
  <si>
    <t xml:space="preserve">         ACABADO FINO EN MUROS INTERIORES Y EXTERIORES CON MORTERO, ELEMENTO ARENA 1:5, INCLUYE: MATERIAL, MANO DE OBRA, HERRAMIENTA.</t>
  </si>
  <si>
    <t>5.3.3.02</t>
  </si>
  <si>
    <t xml:space="preserve">         PINTURA VÍNILICA A DOS MANOS EN MUROS INTERIORES Y EXTERIORES, 1 MANO DE SELLADOR 5X1. INCLUYE: MATERIAL, MANO DE OBRA, HERRAMIENTA.</t>
  </si>
  <si>
    <t>5.3.3.03</t>
  </si>
  <si>
    <t>4140.01.</t>
  </si>
  <si>
    <t xml:space="preserve">         IMPERMEABILIZANTE ELASTOMERICO CALIDAD 5 AÑOS CON MEMBRANA REFORZADA A DOS MANOS PREVIAMENTE UNA MANO DE SELLADO DE SUPERFICIE DE ACUERDO A FICHA TÉCNICA. INCLUYE: LIMPIEZA, IMPRIMACIÓN Y ACABADO, MATERIALES, MANO DE OBRA Y HERRAMIENTA.</t>
  </si>
  <si>
    <t>SUBTOTAL ALBAÑILERÍA Y ACABADOS.</t>
  </si>
  <si>
    <t>5.3.4.- HERRERÍA.</t>
  </si>
  <si>
    <t>5.3.4.01</t>
  </si>
  <si>
    <t xml:space="preserve">SUMINISTRO DE MATERIALES Y FABRICACIÓN DE PUERTA METÁLICA  DE DOS HOJAS DE ACCESO A MURETE ELÉCTRICO EXISTENTE DE 1.95 X 0.85 MTS. CADA UNA,  A BASE DE DE LÁMINA ACANALADA CAL.12, PERFIL DUELA TIPO PERSIANA CAL.20. INCLUYE: PASADOR DE VARILLA LISA DE 1/2", PASADOR DE CERROJO Y ACCESORIOS DE FIJACIÓN.	</t>
  </si>
  <si>
    <t>SUBTOTAL HERRERÍA.</t>
  </si>
  <si>
    <t>SUBTOTAL  CONSTRUCCIÓN DE MURETE PARA CONTROL DE EQUIPOS.</t>
  </si>
  <si>
    <t>5.4.- CONTROL Y MONITOREO.</t>
  </si>
  <si>
    <t>5.4.1.- MEDICIÓN.</t>
  </si>
  <si>
    <t>5.4.1.01</t>
  </si>
  <si>
    <t>SMFUNI.01</t>
  </si>
  <si>
    <t>SUMINISTRO DE MEDIDOR DE FLUJO ULTRASÓNICO FIJO NO INTRUSIVO ADAPTABLE A TUBERÍA DE 4" DIÁMETRO,  CON TRANSDUCTORES Y CANALES DE ENTRADA DE CORRIENTE PARA SEÑALES DE 4 mA A 20 mA, CON PUERTO SERIAL RS-485 COMPATIBLE CON PROTOCOLOS MODBUS/TCP-IP. INCLUYE: 20 MTS DE CABLE BLINDADO PARA LOS TRANSDUCTORES.</t>
  </si>
  <si>
    <t>5.4.1.02</t>
  </si>
  <si>
    <t>2175.01 AL 2175.06</t>
  </si>
  <si>
    <t xml:space="preserve">INSTALACIÓN, CONFIGURACION Y CAPACITACION A PERSONAL DE ORGANISMO, PARA  MEDIDOR DE FLUJO ULTRASÓNICO FIJO NO INTRUSIVO ADAPTABLE A TUBERÍA DE 4" DE DIÁMETRO,  CON TRANSDUCTORES Y CANALES DE ENTRADA DE CORRIENTE PARA SEÑALES DE 4 mA A 20 mA, CON PUERTO SERIAL RS-485 COMPATIBLE CON PROTOCOLOS MODBUS/TCP-IP, INCLUYE: 20 MTS DE CANALIZACION DESDE LOS SENSORES UBICADOS EN EL TREN DE DESCARGA HASTA CASETA DE RESGUARDO DE EQUIPO DE CONTROL Y ENTRADAS, CON TUBERÍA 3/4" CONDIUT CED. 40, ENCOFRADO Y CON PUESTA A  SISTEMA DE TIERRA FÍSICA. </t>
  </si>
  <si>
    <t>5.4.1.03</t>
  </si>
  <si>
    <t>SISMEDPT-02</t>
  </si>
  <si>
    <r>
      <rPr>
        <sz val="11"/>
        <color rgb="FF000000"/>
        <rFont val="Calibri"/>
        <charset val="134"/>
        <scheme val="minor"/>
      </rPr>
      <t>SUMINISTRO DE UNIDAD HIBRIDA  HMI + PLC CON PANTALLA TACTIL DE 7"  LCD DE 800 X 480</t>
    </r>
    <r>
      <rPr>
        <sz val="11"/>
        <rFont val="Calibri"/>
        <charset val="134"/>
        <scheme val="minor"/>
      </rPr>
      <t>,  CON 4 CANALES DE ENTRADA DE CORRIENTE PARA SEÑALES ANALOGAS 4 mA A 20 mA Y DIGITALES,, TALES COMO LA TEMPERATURA, PRESIÓN, NIVEL DE LÍQUIDO, CON PUERTO SERIAL RS-485 COMPATIBLE CON PROTOCOLOS Y SALIDA MODBUS/ETHERNET TCP-IP. INCLUYE: TARJETAS DE EXPANSION PARA MODULOS DE COMUNICACION RS-232C/4722/485, ETHERNET, MODULO DE MEMORIA SD Y CONECTOR DE ALIMENTACION PARA 24 VCD.</t>
    </r>
  </si>
  <si>
    <t>5.4.1.04</t>
  </si>
  <si>
    <t>INSTALACIÓN Y CONFIGURACIÓN DE UNIDAD HIBRIDA  HMI + PLC CON PANTALLA TACTIL DE 7"  LCD DE 800 X 480,  CON 4 CANALES DE ENTRADA DE CORRIENTE PARA SEÑALES ANALOGAS 4 mA A 20 mA Y DIGITALES,, TALES COMO LA TEMPERATURA, PRESIÓN, NIVEL DE LÍQUIDO, CON PUERTO SERIAL RS-485 COMPATIBLE CON PROTOCOLOS Y SALIDA MODBUS/ETHERNET TCP-IP. INCLUYE: TARJETAS DE EXPANSION PARA MODULOS DE COMUNICACION RS-232C/4722/485, ETHERNET, MODULO DE MEMORIA SD Y CONECTOR DE ALIMENTACION PARA 24 VCD Y PUESTA A TIERRA FISICA, ELEMENTOS DE INSTALACIÓN Y  FIJACION, CABLEADO INTERNO EN GABINETE Y PUESTA A TIERRA FISICA</t>
  </si>
  <si>
    <t>5.4.1.05</t>
  </si>
  <si>
    <t>SISMEDPT-01, NOM - 002</t>
  </si>
  <si>
    <t xml:space="preserve">SUMINISTRO DE SENSOR DE PRESIÓN CON CUERPO DE ACERO INOXIDABLE CON CONECTOR MACHO G 1 1/4 A, CON UN RANGO DE AJUSTE DE PRESIÓN DE 0 A 25 KG/CM2  Y UNA TENSIÓN DE ALIMENTACIÓN NOMINAL DE 24 CC. INCLUYE: CONECTOR M12, QUE ADMITA SEÑALES DE SALIDA ANALÓGICA DE 2 CONDUCTORES DE 4 mA a 20 Ma Y QUE CUENTE CON CLASIFICACION IP 66, IP 67 Y NEMA 4. </t>
  </si>
  <si>
    <t>5.4.1.06</t>
  </si>
  <si>
    <t>SISMEDPT-01, NOM - 002, CAP.01</t>
  </si>
  <si>
    <t xml:space="preserve">INSTALACIÓN Y CONFIGURACIÓN DE SENSOR DE PRESIÓN CON CUERPO DE ACERO INOXIDABLE CON CONECTOR MACHO G 1 1/4 A, CON UN RANGO DE AJUSTE DE PRESIÓN DE 0 A 25 KG/CM2  Y UNA TENSIÓN DE ALIMENTACIÓN NOMINAL DE 24 CC. INCLUYE: CONECTOR M12, QUE ADMITA SEÑALES DE SALIDA ANALÓGICA DE 2 CONDUCTORES DE 4 mA a 20 Ma Y QUE CUENTE CON CLASIFICACION IP 66, IP 67 Y NEMA 4. </t>
  </si>
  <si>
    <t>5.4.1.07</t>
  </si>
  <si>
    <t>SUMINISTRO DE SENSOR DE NIVEL DE RADAR PARA TANQUE DE ALMACENAMIENTO DE AGUA,  TENSIÓN DE ALIMENTACIÓN NOMINAL DE 24 Vcd., QUE ADMITA SEÑALES DE SALIDA ANALÓGICA DE 2 CONDUCTORES DE 4 mA a 20 mA Y MODBUS RUT RS485, RANGO DE 10 M, IP68. INCLUYE: CABLE DE 30 MTS</t>
  </si>
  <si>
    <t>5.4.1.08</t>
  </si>
  <si>
    <t>INSTALACIÓN Y CONFIGURACIÓN DE SENSOR DENIVEL DE RADAR PARA TANQUE DE ALMACENAMIENTO DE AGUA,  TENSIÓN DE ALIMENTACIÓN NOMINAL DE 24 Vcd., QUE ADMITA SEÑALES DE SALIDA ANALÓGICA DE 2 CONDUCTORES DE 4 mA a 20 mA Y MODBUS RUT RS485, RANGO DE 10 M, IP68. INCLUYE: CABLE DE 30 MTS</t>
  </si>
  <si>
    <t>5.4.1.09</t>
  </si>
  <si>
    <t>SUMINISTRO DE RELEVADOR TIPO FINDER DE 24 Vcd, 6 AMP., ALIMENTACIÓN SENSIBLE DE DC o AC / DC. INCLUYE: CLEMA DE CONEXION</t>
  </si>
  <si>
    <t>5.4.1.10</t>
  </si>
  <si>
    <t>INSTALACION Y CONFIGURACION DE RELEVADOR TIPO FINDER DE 24 Vcd, 6 AMP., ALIMENTACIÓN SENSIBLE DE DC o AC / DC. INCLUYE: CONEXION E INSTALACION EN SALIDA DE PLC, INSTALACION EN RIEL DIN</t>
  </si>
  <si>
    <t>5.4.1.11</t>
  </si>
  <si>
    <t>SUMINISTRO DE MEDIDOR / ANALIZADOR DE LÍNEAS ELÉCTRICAS TRIFÁSICAS  CON COMUNICACIÓN  MODBUS/TCP/IP, MIDE VOLTAJE, CORRIENTE EN LAS 3 FASES, PARO Y ARRANQUE EN BOMBA, INCLUYE: CONEXIONES CON SISTEMA DE CONTROL Y FUERZA.</t>
  </si>
  <si>
    <t>5.4.1.12</t>
  </si>
  <si>
    <t>INSTALACIÓN, CONFIGURACIÓN Y CAPACITACIÓN DE MEDIDOR / ANALIZADOR DE LÍNEAS ELÉCTRICAS TRIFÁSICAS  CON COMUNICACIÓN  MODBUS/TCP/IP, MIDE VOLTAJE, CORRIENTE EN LAS 3 FASES, PARO Y ARRANQUE EN BOMBA, INCLUYE: CONEXIONES CON SISTEMA DE CONTROL Y FUERZA.</t>
  </si>
  <si>
    <t>5.4.1.13</t>
  </si>
  <si>
    <t>SUMINISTRO DE TRANSFORMADOR DE CORRIENTE DE TIPO BUS-BAR CLASE 0.5, CORRIENTE DE 40 A 600 A, SOPORTE INTEGRADO DE MONTAJE EN RIEL DIN. INCLUYE: CLIPS DE FIJACIÓN, TORNILLOS Y TERMINALES.</t>
  </si>
  <si>
    <t>5.4.1.14</t>
  </si>
  <si>
    <t>INSTALACIÓN DE TRANSFORMADOR DE CORRIENTE DE TIPO BUS-BAR CLASE 0.5, CORRIENTE DE 40 A 600 A, SOPORTE INTEGRADO DE MONTAJE EN RIEL DIN. INCLUYE: CLIPS DE FIJACIÓN, TORNILLOS Y TERMINALES.</t>
  </si>
  <si>
    <t>5.4.1.15</t>
  </si>
  <si>
    <t>SUMINISTRO DE GABINETE MULTIPROPÓSITO IP66 DE 60X40X25 CMS PARA MONTAJE EN PARED CON PUERTA REVERSIBLE DE ACERO GALVANIZADO PARA RIEL DIN. INCLUYE: ACCESORIOS DE MONTAJE.</t>
  </si>
  <si>
    <t>5.4.1.16</t>
  </si>
  <si>
    <t>INSTALACIÓN DE GABINETE MULTIPROPÓSITO IP66 DE 60X40X25 CMS PARA MONTAJE EN PARED CON PUERTA REVERSIBLE DE ACERO GALVANIZADO PARA RIEL DIN. INCLUYE: ACCESORIOS DE MONTAJE, MANO DE OBRA Y HERRAMIENTA.</t>
  </si>
  <si>
    <t>SUBTOTAL MEDICIÓN.</t>
  </si>
  <si>
    <t>5.4.2.- SISTEMA DE ENERGÍA ELÉCTRICA ININTERRUMPIDA.</t>
  </si>
  <si>
    <t>5.4.2.1</t>
  </si>
  <si>
    <t>MSF330W.01,                  ELEC-016,NOM - 002</t>
  </si>
  <si>
    <t>SUMINISTRO DE MODULO SOLAR DE 330 W POLICRISTALINO GRADO A/PARA SISTEMAS DE INTERCONEXIÓN EN 24 VCD, GRADOS INCLINACIÓN DEPENDIENDO DE LA LATITUD GEOGRAFICA Y ZONA HORARIO CON DIRECCIÓN AL SUR POLAR. DEBERÁ INSTALARSE EN LOSA DE TECHO DE MURETE DE MEDICIÓN. INCLUYE:  TODAS LAS CONEXIONES DE TUBERÍA ELÉCTRICA, PUESTA TIERRA, CURVAS, RAFIA, CABLEADO, CONECTORES MC4.</t>
  </si>
  <si>
    <t>5.4.2.2</t>
  </si>
  <si>
    <t>INSTALACIÓN DE MODULO SOLAR DE 330 W POLICRISTALINO GRADO A/PARA SISTEMAS DE INTERCONEXIÓN EN 24 VCD, GRADOS INCLINACIÓN DEPENDIENDO DE LA LATITUD GEOGRAFICA Y ZONA HORARIO CON DIRECCIÓN AL SUR POLAR. DEBERÁ INSTALARSE EN LOSA DE TECHO DE MURETE DE MEDICIÓN. INCLUYE:  TODAS LAS CONEXIONES DE TUBERÍA ELÉCTRICA, PUESTA TIERRA, CURVAS, RAFIA, CABLEADO, CONECTORES MC4, MANO DE OBRA, HERRAMIENTA, EQUIPO Y TODO LO NECESARIO PARA SU CORRECTA INSTALACIÓN Y  FUNCIONAMIENTO.</t>
  </si>
  <si>
    <t>5.4.2.3</t>
  </si>
  <si>
    <t>SIEPS – 001,NOM - 002</t>
  </si>
  <si>
    <t>SUMINISTRO DE ESTRUCTURA DE ALUMINIO PARA SOPORTAR PANELES SOLARES MONOCRISTALINOS, INCLUYE: INSTALACIÓN EN LOSA DE TECHO DE MURETE DE MEDICIÓN, RIEL, SOPORTES DELANTERO Y TRASERO, ABRAZADERA UNIVERSAL, ACCESORIOS, TORNILLERÍAS.</t>
  </si>
  <si>
    <t>5.4.2.4</t>
  </si>
  <si>
    <t>INSTALACIÓN DE ESTRUCTURA DE ALUMINIO PARA SOPORTAR PANELES SOLARES MONOCRISTALINOS, INCLUYE: INSTALACIÓN EN LOSA DE TECHO DE MURETE DE MEDICIÓN, RIEL, SOPORTES DELANTERO Y TRASERO, ABRAZADERA UNIVERSAL, ACCESORIOS, TORNILLERÍAS, MANO DE OBRA, HERRAMIENTA Y TODO LO NECESARIO PARA SU CORRECTO FUNCIONAMIENTO.</t>
  </si>
  <si>
    <t>5.4.2.5</t>
  </si>
  <si>
    <t>SICS-01,NOM - 002</t>
  </si>
  <si>
    <t>SUMINISTRO DE CONTROLADOR DE CARGA SOLAR MPPT DE 40 A, 12 V/24 V DE FUNCIONAMIENTO AUTOMÁTICO, MÁXIMO PV 100 V, CONEXIÓN A TIERRA NEGATIVA COMÚN, POTENCIA MÁXIMA DE ENTRADA DE PV: BATERÍA DE 520 W A 12 V O BATERÍA DE 1040 W A 24 V.</t>
  </si>
  <si>
    <t>5.4.2.6</t>
  </si>
  <si>
    <t>INSTALACIÓN DE CONTROLADOR DE CARGA SOLAR MPPT DE 40 A, 12 V/24 V DE FUNCIONAMIENTO AUTOMÁTICO, MÁXIMO PV 100 V, CONEXIÓN A TIERRA NEGATIVA COMÚN, POTENCIA MÁXIMA DE ENTRADA DE PV: BATERÍA DE 520 W A 12 V O BATERÍA DE 1040 W A 24 V.</t>
  </si>
  <si>
    <t>5.4.2.7</t>
  </si>
  <si>
    <t>SIBLCP-02,NOM - 002</t>
  </si>
  <si>
    <t>SUMINISTRO DE BATERÍA SOLAR DE CICLADO PROFUNDO DE 12V,  CON POTENCIA MÁXIMA DE 400W Y 115AH ADEMÁS DEBERÁ TENER LA CAPACIDAD DE 20 HORAS PARA SU DESCARGA TOTAL. INCLUYE: TERMINALES DE ANILLO DE ALTA TEMPERATURA, UN CABLE ELECTRICO CORTO CALIBRE 4 PARA USARSE COMO PUENTE- CONEXIÓN ENTRE BATERÍAS Y SOPORTE AISLADO PARA COLOCACIÓN EN PISO.</t>
  </si>
  <si>
    <t>5.4.2.8</t>
  </si>
  <si>
    <t>INSTALACIÓN DE BATERÍA SOLAR DE CICLADO PROFUNDO DE 12V,  CON POTENCIA MÁXIMA DE 400W Y 115AH ADEMÁS DEBERÁ TENER LA CAPACIDAD DE 20 HORAS PARA SU DESCARGA TOTAL. INCLUYE: TERMINALES DE ANILLO DE ALTA TEMPERATURA, UN CABLE ELECTRICO CORTO CALIBRE 4 PARA USARSE COMO PUENTE- CONEXIÓN ENTRE BATERÍAS Y SOPORTE AISLADO PARA COLOCACIÓN EN PISO.</t>
  </si>
  <si>
    <t>5.4.2.9</t>
  </si>
  <si>
    <t>6090.02,NOM - 002</t>
  </si>
  <si>
    <t>SUMINISTRO DE INTERRUPTOR TERMONAGNÉTICO 15 A DE UN POLO RIEL DIN.</t>
  </si>
  <si>
    <t>5.4.2.10</t>
  </si>
  <si>
    <t>6091.02,NOM - 002</t>
  </si>
  <si>
    <t>INSTALACIÓN DE INTERRUPTOR TERMONAGNÉTICO 15 A DE UN POLO RIEL DIN.</t>
  </si>
  <si>
    <t>5.4.2.11</t>
  </si>
  <si>
    <t>SIRL24VCD.01</t>
  </si>
  <si>
    <t>SUMINISTRO DE REFLECTOR DE 50WATTS, VOLTAJE 24VCD 50/60 Hz, 4,650 LÚMENES, 120 GRADOS DE APERTURA, TEMP. COLOR 6500K BLANCO FRÍO TIPO LED, MATERIAL: ALUMINIO + VIDRIO, TEMPERATURA DE OPERACIÓN: -10 A 50 GRADOS CENTIGRADOS, IP67. INCLUYE: 20 MTS DE CABLE PARA CONEXION A FUENTE DE PODER.</t>
  </si>
  <si>
    <t>5.4.2.12</t>
  </si>
  <si>
    <t>INSTALACION DE REFLECTOR DE 50WATTS, VOLTAJE 24VCD 50/60 Hz, 4,650 LÚMENES, 120 GRADOS DE APERTURA, TEMP. COLOR 6500K BLANCO FRÍO TIPO LED, MATERIAL: ALUMINIO + VIDRIO, TEMPERATURA DE OPERACIÓN: -10 A 50 GRADOS CENTIGRADOS, IP67. INCLUYE: INSTALACIÓN A 5 MTS ALTURA EN ESTRUCTURA DE TANQUE ELEVADO Y CANALIZACION 20 MTS HASTA CASETA DE TELEMETRIA.</t>
  </si>
  <si>
    <t>SUBTOTAL  SISTEMA DE ENERGÍA ELÉCTRICA ININTERRUMPIDA.</t>
  </si>
  <si>
    <t>5.4.3.- CANALIZACIONES.</t>
  </si>
  <si>
    <t>5.4.3.1</t>
  </si>
  <si>
    <t>6011.01  AL  40,NOM - 002</t>
  </si>
  <si>
    <t>SUMINISTRO TUBERÍA DE PVC CONDUIT 3/4" PARA CANALIZACIÓN ELÉCTRICA DE SISTEMA FOTOVOLTAICO HACIA BATERÍAS SOLARES DE CICLADO PROFUNDO. INCLUYE: RAFIA, CABLE CAL. 12 THW, TERMINALES DE ANILLO DE ALTA TEMPERATURA PARA CONEXIÓN A BATERÍAS.</t>
  </si>
  <si>
    <t>5.4.3.2</t>
  </si>
  <si>
    <t>INSTALACIÓN DE CANALIZACIÓN ELÉCTRICA DE SISTEMA FOTOVOLTAICO HACIA BATERÍAS SOLARES DE CICLADO PROFUNDO. INCLUYE: TUBERÍA DE PVC CONDUIT 3/4", RAFIA, CABLE CAL. 12 THW, TERMINALES DE ANILLO DE ALTA TEMPERATURA PARA CONEXIÓN A BATERÍAS Y TODO LO NECESARIO PARA SU CORRECTO FUNCIONAMIENTO.</t>
  </si>
  <si>
    <t>5.4.3.3</t>
  </si>
  <si>
    <t>SUMINISTRO TUBERÍA DE PVC CONDUIT 3/4" PARA CANALIZACIÓN  DE ELEMENTOS DE MEDICIÓN ELECTRICA. INCLUYE: TUBERÍA DE PVC CONDUIT 3/4", RAFIA, CABLE CAL. 12 THW, TERMINALES DE ANILLO DE ALTA TEMPERATURA PARA CONEXIÓN A BATERÍAS.</t>
  </si>
  <si>
    <t>5.4.3.4</t>
  </si>
  <si>
    <t>INSTALACIÓN DE CANALIZACIÓN DE ELEMENTOS DE MEDICIÓN ELECTRICA. INCLUYE:TUBERÍA DE PVC CONDUIT 3/4", RAFIA, CABLE CAL. 12 THW, TERMINALES DE ANILLO DE ALTA TEMPERATURA PARA CONEXIÓN A BATERÍAS Y TODO LO NECESARIO PARA SU CORRECTO FUNCIONAMIENTO.</t>
  </si>
  <si>
    <t>5.4.3.5</t>
  </si>
  <si>
    <t>SUMINISTRO TUBERÍA DE PVC CONDUIT 3/4" PARA CANALIZACIÓN DE ELEMENTOS DE MEDICIÓN HIDRÁULICA. INCLUYE: TUBERÍA DE PVC CONDUIT 3/4", RAFIA, CABLE CAL. 12 THW, TERMINALES DE ANILLO DE ALTA TEMPERATURA PARA CONEXIÓN A BATERÍAS.</t>
  </si>
  <si>
    <t>5.4.3.6</t>
  </si>
  <si>
    <t>INSTALACIÓN DE CANALIZACIÓN ELÉCTRICA DE ELEMENTOS DE  MEDICIÓN HIDRÁULICA. INCLUYE:TUBERÍA DE PVC CONDUIT 3/4", RAFIA, CABLE CAL. 12 THW, TERMINALES DE ANILLO DE ALTA TEMPERATURA PARA CONEXIÓN A BATERÍAS Y TODO LO NECESARIO PARA SU CORRECTO FUNCIONAMIENTO.</t>
  </si>
  <si>
    <t>5.4.3.7</t>
  </si>
  <si>
    <t>SUMINISTRO TUBERÍA DE PVC CONDUIT 3/4" PARA CANALIZACIÓN DE SISTEMA DE TELEMETRÍA. INCLUYE: RAFIA, CABLE CAL. 12 THW, TERMINALES DE ANILLO DE ALTA TEMPERATURA PARA CONEXIÓN A BATERÍAS.</t>
  </si>
  <si>
    <t>5.4.3.8</t>
  </si>
  <si>
    <t>INSTALACIÓN DE  PARA CANALIZACIÓN DE SISTEMA DE TELEMETRÍA. INCLUYE: TUBERÍA DE PVC CONDUIT 3/4", RAFIA, CABLE CAL. 12 THW, TERMINALES DE ANILLO DE ALTA TEMPERATURA PARA CONEXIÓN A BATERÍAS Y TODO LO NECESARIO PARA SU CORRECTO FUNCIONAMIENTO.</t>
  </si>
  <si>
    <t>SUBTOTAL CANALIZACIONES.</t>
  </si>
  <si>
    <t>5.4.4.- OBRA CIVIL.</t>
  </si>
  <si>
    <t>5.4.4.01</t>
  </si>
  <si>
    <t>4080.00  AL  4080.07, 4090.01 AL 4090.10, 4030.00 AL 05, 4020.01 AL 04, 4100.01  AL  06, 7004.01 AL 06, SIPA.CCT.01,NOM - 002</t>
  </si>
  <si>
    <t>SUMINISTRO DE MATERIALES CONSTRUCCIÓN DE CASETA DE CONTROL PARA TELEMETRÍA 1.50 X 0.80 Y 2.00 METROS DE ALTURA MEDIDAS INTERIORES CONSTRUIDA A BASE DE BLOCK DE CONCRETO SIMPLE DE 15X20X40 CMS ASENTADO CON MORTERO CEMENTO-ARENA PROPORCIÓN 1:3 ACABADO FLOTEADO, FIRME DE CONCRETO F'C=200 KG/CM2 T.M.A. 3/4", CASTILLOS DE CONCRETO ARMADO F'C=150 KG/CM2 ACERO TIPO ARMEX 15X15 CMS Y  LOSA DE CONCRETO F'C=200 KG/CM2 T.M.A. 3/4" DE 10.00 CMS DE ESPESOR. INCLUYE: PINTURA INTERIOR Y EXTERIOR A DOS MANOS Y PUERTA METÀLICA DE 1.00 X 1.90 MTS DE LÁMINA ACANALADA Y CERRADURA TIPO MAUSSER.</t>
  </si>
  <si>
    <t>5.4.4.02</t>
  </si>
  <si>
    <t>CONSTRUCCIÓN DE CASETA DE CONTROL PARA TELEMETRÍA 1.50 X 0.80 Y 2.00 METROS DE ALTURA MEDIDAS INTERIORES CONSTRUIDA A BASE DE BLOCK DE CONCRETO SIMPLE DE 15X20X40 CMS ASENTADO CON MORTERO CEMENTO-ARENA PROPORCIÓN 1:3 ACABADO FLOTEADO, FIRME DE CONCRETO F'C=200 KG/CM2 T.M.A. 3/4", CASTILLOS DE CONCRETO ARMADO F'C=150 KG/CM2 ACERO TIPO ARMEX 15X15 CMS Y  LOSA DE CONCRETO F'C=200 KG/CM2 T.M.A. 3/4" DE 10.00 CMS DE ESPESOR. INCLUYE: PINTURA INTERIOR Y EXTERIOR A DOS MANOS Y PUERTA METÀLICA DE 1.00 X 1.90 MTS DE LÁMINA ACANALADA Y CERRADURA TIPO MAUSSER.</t>
  </si>
  <si>
    <t>SUBTOTAL OBRA CIVIL.</t>
  </si>
  <si>
    <t>5.4.5.- TELEMETRÍA.</t>
  </si>
  <si>
    <t>5.4.5.01</t>
  </si>
  <si>
    <t>SIROT-01,NOM - 002</t>
  </si>
  <si>
    <t>SUMINISTRO DE ROUTER DE TELECOMUNICACIONES INDUSTRIAL, 4 PUERTOS ETHERNET Y WIFI CON INTERFACES RS232, RS485, USB Y ENTRADAS/SALIDAS PARA APLICACIONES PROFESIONALES. COMPATIBLE CON PROTOCOLOS MODBUS, SNMP, TR-069, NTRIP, MQTT Y TCP/IP. CON VOLTAJE DE ALIMENTACIÓN DE 24 VOLTS CORRIENTE DIRECTA PARA MONTAJE EN RIEL DIN. INCLUYE: CABLES RS485 Y CABLES DE PARCHEO UTP CAT 6.</t>
  </si>
  <si>
    <t>5.4.5.02</t>
  </si>
  <si>
    <t>SIROT-01,NOM - 002, CAP.01</t>
  </si>
  <si>
    <t>INSTALACIÓN, CONFIGURACIÓN Y CAPACITACIÓN DE ROUTER DE TELECOMUNICACIONES INDUSTRIAL, 4 PUERTOS ETHERNET Y WIFI CON INTERFACES RS232, RS485, USB Y ENTRADAS/SALIDAS PARA APLICACIONES PROFESIONALES. COMPATIBLE CON PROTOCOLOS MODBUS, SNMP, TR-069, NTRIP, MQTT Y TCP/IP. CON VOLTAJE DE ALIMENTACIÓN DE 24 VOLTS CORRIENTE DIRECTA PARA MONTAJE EN RIEL DIN. INCLUYE: CABLES RS485 Y CABLES DE PARCHEO UTP CAT 6.</t>
  </si>
  <si>
    <t>5.4.5.03</t>
  </si>
  <si>
    <t>SIKITCP-01,NOM - 002</t>
  </si>
  <si>
    <t>SUMINISTRO DE KIT COMPLETO DE PARARRAYO PARA TORRE O POSTE TIPO DIPOLO CORONA CON ELECTRODO PARA SISTEMA DE ELEVACIÓN Y TORRES ARRIOSTRADAS. INCLUYE: ACCESORIOS DE INSTALACIÓN</t>
  </si>
  <si>
    <t>5.4.5.04</t>
  </si>
  <si>
    <t>INSTALACIÓN DE KIT COMPLETO DE PARARRAYO PARA TORRE O POSTE TIPO DIPOLO CORONA CON ELECTRODO PARA SISTEMA DE ELEVACIÓN Y TORRES ARRIOSTRADAS. INCLUYE: ACCESORIOS DE INSTALACIÓN</t>
  </si>
  <si>
    <t>5.4.5.05</t>
  </si>
  <si>
    <t>AUT-SVV-COMP-02,NOM - 002</t>
  </si>
  <si>
    <t>SUMINISTRO DE CÁMARA DE VIDEOVIGILANCIA IP ANTIVANDÁLICA PANORÁMICA 180º/ H.265 &amp; WISESTREAM / IP66 / IK10 / POE, PARA EXTERIOR, INCLUYE: SUMINISTRO DE MATERIALES, HERRAJES PARA FIJACIÓN EN TORRE ARRIOSTRADA, MANO DE OBRA, HERRAMIENTA Y TODO LO NECESARIO PARA SU CORRECTO FUNCIONAMIENTO.</t>
  </si>
  <si>
    <t>pza</t>
  </si>
  <si>
    <t>5.4.5.06</t>
  </si>
  <si>
    <t>INSTALACIÓN, CONFIGURACIÓN Y CAPACITACIÓN DE CÁMARA DE VIDEOVIGILANCIA IP ANTIVANDÁLICA PANORÁMICA 180º/ H.265 &amp; WISESTREAM / IP66 / IK10 / POE, PARA EXTERIOR, INCLUYE: SUMINISTRO DE MATERIALES, HERRAJES PARA FIJACIÓN EN ESTRUCTURA DE TANQUE ELEVADO, MANO DE OBRA, HERRAMIENTA Y TODO LO NECESARIO PARA SU CORRECTO FUNCIONAMIENTO.</t>
  </si>
  <si>
    <t>5.4.5.07</t>
  </si>
  <si>
    <t>SIPUNACI.01</t>
  </si>
  <si>
    <t>SUMINISTRO DE PUNTO DE ACCESO INALÁMBRICO DE 1000MBIT/S, 2.4/5GHz, CON ANTENA INTEGRADA &gt;= 25dBi DIRECCIONAL PARA ENLACE &gt;= 10 KM.</t>
  </si>
  <si>
    <t>5.4.5.08</t>
  </si>
  <si>
    <t>SIPUNACI.01,NOM - 002, CAP.01</t>
  </si>
  <si>
    <t>INSTALACIÓN, CONFIGURACIÓN Y CAPACITACIÓN DE PUNTO DE ACCESO INALÁMBRICO DE 1000MBIT/S, 2.4/5GHz, CON ANTENA INTEGRADA &gt;= 25dBi DIRECCIONAL PARA ENLACE &gt;= 10 KM.</t>
  </si>
  <si>
    <t>SUBTOTAL TELEMETRÍA.</t>
  </si>
  <si>
    <t>SUBTOTAL CONTROL Y MONITOREO.</t>
  </si>
  <si>
    <t>SUBTOTAL OBRAS COMPLEMENTARIAS.</t>
  </si>
  <si>
    <t>CANTIDAD CON LETRA:</t>
  </si>
  <si>
    <t>I.V.A, 16%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</si>
</sst>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  <numFmt numFmtId="179" formatCode="#,##0.00_ ;\-#,##0.00\ "/>
    <numFmt numFmtId="180" formatCode="_-* #,##0.00\ _€_-;\-* #,##0.00\ _€_-;_-* &quot;-&quot;??\ _€_-;_-@_-"/>
    <numFmt numFmtId="181" formatCode="#,##0.000"/>
  </numFmts>
  <fonts count="47">
    <font>
      <sz val="11"/>
      <color theme="1"/>
      <name val="Calibri"/>
      <charset val="134"/>
      <scheme val="minor"/>
    </font>
    <font>
      <sz val="9"/>
      <name val="Arial"/>
      <charset val="134"/>
    </font>
    <font>
      <sz val="11"/>
      <color rgb="FF000000"/>
      <name val="Arial"/>
      <charset val="134"/>
    </font>
    <font>
      <sz val="11"/>
      <color rgb="FF000000"/>
      <name val="Times New Roman"/>
      <charset val="134"/>
    </font>
    <font>
      <b/>
      <sz val="11"/>
      <color rgb="FF000000"/>
      <name val="Calibri"/>
      <charset val="134"/>
    </font>
    <font>
      <b/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9"/>
      <name val="Tahoma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Tahoma"/>
      <charset val="134"/>
    </font>
    <font>
      <b/>
      <sz val="11"/>
      <name val="Times New Roman"/>
      <charset val="134"/>
    </font>
    <font>
      <i/>
      <sz val="10"/>
      <name val="Arial"/>
      <charset val="134"/>
    </font>
    <font>
      <sz val="10"/>
      <name val="Arial"/>
      <charset val="134"/>
    </font>
    <font>
      <b/>
      <sz val="11"/>
      <name val="Tahoma"/>
      <charset val="134"/>
    </font>
    <font>
      <sz val="11"/>
      <name val="Tahoma"/>
      <charset val="134"/>
    </font>
    <font>
      <b/>
      <sz val="12"/>
      <color indexed="9"/>
      <name val="Tahoma"/>
      <charset val="134"/>
    </font>
    <font>
      <sz val="10"/>
      <name val="Tahoma"/>
      <charset val="134"/>
    </font>
    <font>
      <b/>
      <sz val="10"/>
      <name val="Tahoma"/>
      <charset val="134"/>
    </font>
    <font>
      <sz val="11"/>
      <color indexed="57"/>
      <name val="Tahoma"/>
      <charset val="134"/>
    </font>
    <font>
      <b/>
      <sz val="11"/>
      <color indexed="8"/>
      <name val="Tahoma"/>
      <charset val="134"/>
    </font>
    <font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  <font>
      <b/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0.399975585192419"/>
      </left>
      <right/>
      <top style="medium">
        <color theme="4" tint="0.399975585192419"/>
      </top>
      <bottom style="medium">
        <color theme="4" tint="0.399975585192419"/>
      </bottom>
      <diagonal/>
    </border>
    <border>
      <left/>
      <right/>
      <top style="medium">
        <color theme="4" tint="0.399975585192419"/>
      </top>
      <bottom style="medium">
        <color theme="4" tint="0.399975585192419"/>
      </bottom>
      <diagonal/>
    </border>
    <border>
      <left/>
      <right style="medium">
        <color theme="4" tint="0.399975585192419"/>
      </right>
      <top style="medium">
        <color theme="4" tint="0.399975585192419"/>
      </top>
      <bottom style="medium">
        <color theme="4" tint="0.399975585192419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 style="medium">
        <color rgb="FF339966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26" applyNumberFormat="0" applyAlignment="0" applyProtection="0">
      <alignment vertical="center"/>
    </xf>
    <xf numFmtId="0" fontId="35" fillId="11" borderId="27" applyNumberFormat="0" applyAlignment="0" applyProtection="0">
      <alignment vertical="center"/>
    </xf>
    <xf numFmtId="0" fontId="36" fillId="11" borderId="26" applyNumberFormat="0" applyAlignment="0" applyProtection="0">
      <alignment vertical="center"/>
    </xf>
    <xf numFmtId="0" fontId="37" fillId="12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0" fillId="0" borderId="0"/>
    <xf numFmtId="0" fontId="17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3" borderId="4" xfId="0" applyFill="1" applyBorder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4" borderId="8" xfId="53" applyFont="1" applyFill="1" applyBorder="1" applyAlignment="1">
      <alignment horizontal="center" vertical="center"/>
    </xf>
    <xf numFmtId="0" fontId="7" fillId="4" borderId="8" xfId="53" applyFont="1" applyFill="1" applyBorder="1" applyAlignment="1">
      <alignment horizontal="center" vertical="center" wrapText="1"/>
    </xf>
    <xf numFmtId="177" fontId="7" fillId="4" borderId="8" xfId="2" applyFont="1" applyFill="1" applyBorder="1" applyAlignment="1">
      <alignment horizontal="center" vertical="center"/>
    </xf>
    <xf numFmtId="177" fontId="8" fillId="5" borderId="8" xfId="0" applyNumberFormat="1" applyFont="1" applyFill="1" applyBorder="1" applyAlignment="1">
      <alignment horizontal="center" vertical="center"/>
    </xf>
    <xf numFmtId="177" fontId="8" fillId="6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justify" vertical="center" wrapText="1"/>
    </xf>
    <xf numFmtId="2" fontId="0" fillId="0" borderId="8" xfId="0" applyNumberFormat="1" applyBorder="1" applyAlignment="1">
      <alignment horizontal="center" vertical="center"/>
    </xf>
    <xf numFmtId="177" fontId="0" fillId="0" borderId="8" xfId="2" applyFont="1" applyFill="1" applyBorder="1" applyAlignment="1">
      <alignment vertical="center"/>
    </xf>
    <xf numFmtId="0" fontId="0" fillId="0" borderId="8" xfId="0" applyFill="1" applyBorder="1" applyAlignment="1">
      <alignment horizontal="justify" vertical="center" wrapText="1"/>
    </xf>
    <xf numFmtId="0" fontId="10" fillId="6" borderId="8" xfId="0" applyFont="1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177" fontId="10" fillId="6" borderId="8" xfId="2" applyFont="1" applyFill="1" applyBorder="1" applyAlignment="1">
      <alignment vertical="center"/>
    </xf>
    <xf numFmtId="0" fontId="9" fillId="0" borderId="8" xfId="0" applyFont="1" applyBorder="1" applyAlignment="1">
      <alignment horizontal="justify" vertical="center" wrapText="1" shrinkToFit="1"/>
    </xf>
    <xf numFmtId="0" fontId="9" fillId="0" borderId="8" xfId="0" applyFont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right" vertical="center"/>
    </xf>
    <xf numFmtId="177" fontId="11" fillId="5" borderId="8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179" fontId="0" fillId="0" borderId="8" xfId="2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2" borderId="0" xfId="0" applyNumberFormat="1" applyFill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2" fontId="0" fillId="0" borderId="10" xfId="0" applyNumberFormat="1" applyBorder="1" applyAlignment="1">
      <alignment horizontal="center" vertical="center"/>
    </xf>
    <xf numFmtId="177" fontId="0" fillId="0" borderId="9" xfId="2" applyFont="1" applyBorder="1" applyAlignment="1">
      <alignment horizontal="center" vertical="center"/>
    </xf>
    <xf numFmtId="177" fontId="0" fillId="0" borderId="8" xfId="2" applyFont="1" applyBorder="1" applyAlignment="1">
      <alignment horizontal="center" vertical="center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77" fontId="0" fillId="0" borderId="11" xfId="2" applyFont="1" applyBorder="1" applyAlignment="1">
      <alignment horizontal="center" vertical="center"/>
    </xf>
    <xf numFmtId="177" fontId="0" fillId="0" borderId="8" xfId="2" applyFont="1" applyBorder="1" applyAlignment="1">
      <alignment vertical="center"/>
    </xf>
    <xf numFmtId="177" fontId="0" fillId="0" borderId="0" xfId="2" applyFont="1"/>
    <xf numFmtId="177" fontId="0" fillId="0" borderId="0" xfId="0" applyNumberFormat="1"/>
    <xf numFmtId="177" fontId="8" fillId="6" borderId="13" xfId="0" applyNumberFormat="1" applyFont="1" applyFill="1" applyBorder="1" applyAlignment="1">
      <alignment horizontal="center" vertical="center"/>
    </xf>
    <xf numFmtId="177" fontId="8" fillId="6" borderId="14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justify" vertical="center" wrapText="1"/>
    </xf>
    <xf numFmtId="0" fontId="0" fillId="2" borderId="8" xfId="0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right" vertical="center"/>
    </xf>
    <xf numFmtId="0" fontId="10" fillId="7" borderId="14" xfId="0" applyFont="1" applyFill="1" applyBorder="1" applyAlignment="1">
      <alignment horizontal="right" vertical="center"/>
    </xf>
    <xf numFmtId="177" fontId="10" fillId="7" borderId="15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10" fillId="6" borderId="13" xfId="0" applyFont="1" applyFill="1" applyBorder="1" applyAlignment="1">
      <alignment horizontal="right" vertical="center"/>
    </xf>
    <xf numFmtId="0" fontId="0" fillId="6" borderId="14" xfId="0" applyFill="1" applyBorder="1" applyAlignment="1">
      <alignment horizontal="right" vertical="center"/>
    </xf>
    <xf numFmtId="0" fontId="0" fillId="6" borderId="15" xfId="0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177" fontId="0" fillId="0" borderId="8" xfId="2" applyFont="1" applyFill="1" applyBorder="1" applyAlignment="1">
      <alignment horizontal="center" vertical="center"/>
    </xf>
    <xf numFmtId="177" fontId="0" fillId="0" borderId="8" xfId="0" applyNumberForma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justify" vertical="center"/>
    </xf>
    <xf numFmtId="2" fontId="13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justify" vertical="center"/>
    </xf>
    <xf numFmtId="0" fontId="12" fillId="8" borderId="8" xfId="0" applyFont="1" applyFill="1" applyBorder="1" applyAlignment="1">
      <alignment horizontal="justify" vertical="center" wrapText="1"/>
    </xf>
    <xf numFmtId="0" fontId="11" fillId="7" borderId="8" xfId="0" applyFont="1" applyFill="1" applyBorder="1"/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8" xfId="0" applyFill="1" applyBorder="1" applyAlignment="1">
      <alignment vertical="center"/>
    </xf>
    <xf numFmtId="0" fontId="11" fillId="7" borderId="13" xfId="0" applyFont="1" applyFill="1" applyBorder="1" applyAlignment="1">
      <alignment horizontal="right" vertical="center"/>
    </xf>
    <xf numFmtId="0" fontId="11" fillId="7" borderId="15" xfId="0" applyFont="1" applyFill="1" applyBorder="1" applyAlignment="1">
      <alignment horizontal="right" vertical="center"/>
    </xf>
    <xf numFmtId="177" fontId="11" fillId="7" borderId="8" xfId="0" applyNumberFormat="1" applyFont="1" applyFill="1" applyBorder="1" applyAlignment="1">
      <alignment vertical="center"/>
    </xf>
    <xf numFmtId="0" fontId="11" fillId="7" borderId="13" xfId="0" applyFont="1" applyFill="1" applyBorder="1" applyAlignment="1">
      <alignment horizontal="right"/>
    </xf>
    <xf numFmtId="0" fontId="11" fillId="7" borderId="14" xfId="0" applyFont="1" applyFill="1" applyBorder="1" applyAlignment="1">
      <alignment horizontal="right"/>
    </xf>
    <xf numFmtId="0" fontId="11" fillId="7" borderId="15" xfId="0" applyFont="1" applyFill="1" applyBorder="1" applyAlignment="1">
      <alignment horizontal="right"/>
    </xf>
    <xf numFmtId="180" fontId="0" fillId="0" borderId="0" xfId="0" applyNumberFormat="1"/>
    <xf numFmtId="49" fontId="14" fillId="0" borderId="0" xfId="54" applyNumberFormat="1" applyFont="1" applyAlignment="1">
      <alignment horizontal="center"/>
    </xf>
    <xf numFmtId="0" fontId="15" fillId="0" borderId="0" xfId="52" applyFont="1" applyAlignment="1">
      <alignment horizontal="center" vertical="center"/>
    </xf>
    <xf numFmtId="0" fontId="16" fillId="0" borderId="0" xfId="52" applyFont="1" applyAlignment="1">
      <alignment horizontal="center"/>
    </xf>
    <xf numFmtId="49" fontId="1" fillId="0" borderId="0" xfId="54" applyNumberFormat="1" applyFont="1" applyAlignment="1">
      <alignment horizontal="center"/>
    </xf>
    <xf numFmtId="49" fontId="1" fillId="0" borderId="0" xfId="54" applyNumberFormat="1" applyFont="1"/>
    <xf numFmtId="2" fontId="1" fillId="0" borderId="0" xfId="54" applyNumberFormat="1" applyFont="1"/>
    <xf numFmtId="4" fontId="1" fillId="0" borderId="0" xfId="54" applyNumberFormat="1" applyFont="1"/>
    <xf numFmtId="0" fontId="17" fillId="0" borderId="0" xfId="54"/>
    <xf numFmtId="0" fontId="18" fillId="0" borderId="0" xfId="54" applyFont="1" applyAlignment="1">
      <alignment horizontal="right" vertical="center" wrapText="1"/>
    </xf>
    <xf numFmtId="0" fontId="19" fillId="0" borderId="0" xfId="54" applyFont="1" applyAlignment="1">
      <alignment horizontal="justify" vertical="center" wrapText="1"/>
    </xf>
    <xf numFmtId="0" fontId="19" fillId="0" borderId="0" xfId="54" applyFont="1" applyAlignment="1">
      <alignment horizontal="left" vertical="center" wrapText="1"/>
    </xf>
    <xf numFmtId="4" fontId="18" fillId="0" borderId="0" xfId="54" applyNumberFormat="1" applyFont="1" applyAlignment="1">
      <alignment horizontal="right" vertical="center"/>
    </xf>
    <xf numFmtId="4" fontId="19" fillId="0" borderId="0" xfId="54" applyNumberFormat="1" applyFont="1" applyAlignment="1">
      <alignment horizontal="right" vertical="center"/>
    </xf>
    <xf numFmtId="0" fontId="20" fillId="4" borderId="16" xfId="54" applyFont="1" applyFill="1" applyBorder="1" applyAlignment="1">
      <alignment horizontal="center" vertical="center"/>
    </xf>
    <xf numFmtId="0" fontId="20" fillId="4" borderId="17" xfId="54" applyFont="1" applyFill="1" applyBorder="1" applyAlignment="1">
      <alignment horizontal="center" vertical="center"/>
    </xf>
    <xf numFmtId="0" fontId="20" fillId="4" borderId="18" xfId="54" applyFont="1" applyFill="1" applyBorder="1" applyAlignment="1">
      <alignment horizontal="center" vertical="center"/>
    </xf>
    <xf numFmtId="49" fontId="21" fillId="0" borderId="0" xfId="54" applyNumberFormat="1" applyFont="1" applyAlignment="1">
      <alignment horizontal="center" vertical="top"/>
    </xf>
    <xf numFmtId="0" fontId="22" fillId="0" borderId="0" xfId="54" applyFont="1" applyAlignment="1">
      <alignment horizontal="center" vertical="top" wrapText="1"/>
    </xf>
    <xf numFmtId="0" fontId="21" fillId="0" borderId="0" xfId="54" applyFont="1" applyAlignment="1">
      <alignment horizontal="center" wrapText="1"/>
    </xf>
    <xf numFmtId="43" fontId="21" fillId="0" borderId="0" xfId="49" applyFont="1" applyBorder="1" applyAlignment="1">
      <alignment horizontal="right" wrapText="1"/>
    </xf>
    <xf numFmtId="44" fontId="21" fillId="0" borderId="0" xfId="50" applyFont="1" applyBorder="1" applyAlignment="1">
      <alignment horizontal="right" wrapText="1"/>
    </xf>
    <xf numFmtId="0" fontId="21" fillId="0" borderId="0" xfId="54" applyFont="1" applyAlignment="1">
      <alignment horizontal="justify" wrapText="1"/>
    </xf>
    <xf numFmtId="44" fontId="21" fillId="0" borderId="0" xfId="50" applyFont="1" applyBorder="1"/>
    <xf numFmtId="0" fontId="18" fillId="0" borderId="0" xfId="54" applyFont="1" applyAlignment="1">
      <alignment horizontal="center" vertical="top" wrapText="1"/>
    </xf>
    <xf numFmtId="0" fontId="19" fillId="0" borderId="0" xfId="54" applyFont="1" applyAlignment="1">
      <alignment horizontal="center" wrapText="1"/>
    </xf>
    <xf numFmtId="43" fontId="19" fillId="0" borderId="0" xfId="49" applyFont="1" applyBorder="1" applyAlignment="1">
      <alignment horizontal="right" wrapText="1"/>
    </xf>
    <xf numFmtId="44" fontId="19" fillId="0" borderId="0" xfId="50" applyFont="1" applyBorder="1" applyAlignment="1">
      <alignment horizontal="right" wrapText="1"/>
    </xf>
    <xf numFmtId="0" fontId="19" fillId="0" borderId="0" xfId="54" applyFont="1" applyAlignment="1">
      <alignment horizontal="justify" wrapText="1"/>
    </xf>
    <xf numFmtId="44" fontId="18" fillId="0" borderId="0" xfId="50" applyFont="1" applyBorder="1" applyAlignment="1">
      <alignment horizontal="center"/>
    </xf>
    <xf numFmtId="44" fontId="18" fillId="7" borderId="0" xfId="51" applyFont="1" applyFill="1" applyBorder="1" applyAlignment="1">
      <alignment vertical="center" wrapText="1"/>
    </xf>
    <xf numFmtId="44" fontId="18" fillId="0" borderId="0" xfId="51" applyFont="1" applyFill="1" applyBorder="1" applyAlignment="1">
      <alignment vertical="center" wrapText="1"/>
    </xf>
    <xf numFmtId="49" fontId="19" fillId="0" borderId="0" xfId="54" applyNumberFormat="1" applyFont="1" applyAlignment="1">
      <alignment horizontal="center" vertical="top"/>
    </xf>
    <xf numFmtId="44" fontId="18" fillId="0" borderId="0" xfId="51" applyFont="1" applyFill="1" applyBorder="1" applyAlignment="1">
      <alignment horizontal="left" vertical="center" wrapText="1"/>
    </xf>
    <xf numFmtId="43" fontId="18" fillId="0" borderId="0" xfId="49" applyFont="1" applyBorder="1" applyAlignment="1">
      <alignment horizontal="left" wrapText="1"/>
    </xf>
    <xf numFmtId="44" fontId="18" fillId="0" borderId="0" xfId="50" applyFont="1" applyBorder="1" applyAlignment="1">
      <alignment horizontal="justify" wrapText="1"/>
    </xf>
    <xf numFmtId="44" fontId="18" fillId="0" borderId="0" xfId="50" applyFont="1" applyBorder="1" applyAlignment="1">
      <alignment horizontal="center" vertical="center"/>
    </xf>
    <xf numFmtId="44" fontId="18" fillId="2" borderId="0" xfId="51" applyFont="1" applyFill="1" applyBorder="1" applyAlignment="1">
      <alignment horizontal="left" vertical="center" wrapText="1"/>
    </xf>
    <xf numFmtId="49" fontId="18" fillId="7" borderId="0" xfId="54" applyNumberFormat="1" applyFont="1" applyFill="1" applyAlignment="1">
      <alignment horizontal="left" vertical="center"/>
    </xf>
    <xf numFmtId="49" fontId="18" fillId="0" borderId="0" xfId="54" applyNumberFormat="1" applyFont="1" applyAlignment="1">
      <alignment horizontal="left" vertical="center"/>
    </xf>
    <xf numFmtId="44" fontId="18" fillId="7" borderId="0" xfId="51" applyFont="1" applyFill="1" applyBorder="1" applyAlignment="1">
      <alignment horizontal="left" vertical="center" wrapText="1"/>
    </xf>
    <xf numFmtId="44" fontId="18" fillId="0" borderId="0" xfId="51" applyFont="1" applyFill="1" applyBorder="1" applyAlignment="1">
      <alignment horizontal="center" vertical="center" wrapText="1"/>
    </xf>
    <xf numFmtId="49" fontId="21" fillId="0" borderId="19" xfId="54" applyNumberFormat="1" applyFont="1" applyBorder="1" applyAlignment="1">
      <alignment horizontal="center" vertical="top"/>
    </xf>
    <xf numFmtId="44" fontId="22" fillId="0" borderId="19" xfId="50" applyFont="1" applyBorder="1" applyAlignment="1">
      <alignment horizontal="right"/>
    </xf>
    <xf numFmtId="0" fontId="21" fillId="0" borderId="19" xfId="54" applyFont="1" applyBorder="1" applyAlignment="1">
      <alignment horizontal="center" wrapText="1"/>
    </xf>
    <xf numFmtId="43" fontId="22" fillId="0" borderId="19" xfId="49" applyFont="1" applyBorder="1" applyAlignment="1">
      <alignment horizontal="right" wrapText="1"/>
    </xf>
    <xf numFmtId="43" fontId="22" fillId="0" borderId="0" xfId="49" applyFont="1" applyBorder="1" applyAlignment="1">
      <alignment horizontal="right" wrapText="1"/>
    </xf>
    <xf numFmtId="44" fontId="22" fillId="0" borderId="0" xfId="50" applyFont="1" applyBorder="1" applyAlignment="1">
      <alignment horizontal="justify" wrapText="1"/>
    </xf>
    <xf numFmtId="44" fontId="22" fillId="0" borderId="19" xfId="50" applyFont="1" applyBorder="1" applyAlignment="1"/>
    <xf numFmtId="49" fontId="18" fillId="0" borderId="0" xfId="54" applyNumberFormat="1" applyFont="1"/>
    <xf numFmtId="49" fontId="23" fillId="0" borderId="0" xfId="54" applyNumberFormat="1" applyFont="1"/>
    <xf numFmtId="49" fontId="19" fillId="0" borderId="0" xfId="54" applyNumberFormat="1" applyFont="1" applyAlignment="1">
      <alignment horizontal="center"/>
    </xf>
    <xf numFmtId="2" fontId="19" fillId="0" borderId="0" xfId="54" applyNumberFormat="1" applyFont="1"/>
    <xf numFmtId="181" fontId="19" fillId="0" borderId="20" xfId="54" applyNumberFormat="1" applyFont="1" applyBorder="1"/>
    <xf numFmtId="49" fontId="24" fillId="0" borderId="21" xfId="54" applyNumberFormat="1" applyFont="1" applyBorder="1" applyAlignment="1">
      <alignment horizontal="right"/>
    </xf>
    <xf numFmtId="44" fontId="18" fillId="0" borderId="22" xfId="50" applyFont="1" applyBorder="1"/>
    <xf numFmtId="49" fontId="21" fillId="0" borderId="0" xfId="54" applyNumberFormat="1" applyFont="1" applyAlignment="1">
      <alignment horizontal="left" vertical="center"/>
    </xf>
    <xf numFmtId="49" fontId="21" fillId="0" borderId="22" xfId="54" applyNumberFormat="1" applyFont="1" applyBorder="1" applyAlignment="1">
      <alignment horizontal="left" vertical="center"/>
    </xf>
    <xf numFmtId="181" fontId="19" fillId="0" borderId="0" xfId="54" applyNumberFormat="1" applyFont="1"/>
    <xf numFmtId="44" fontId="24" fillId="0" borderId="22" xfId="50" applyFont="1" applyBorder="1" applyAlignment="1"/>
    <xf numFmtId="177" fontId="25" fillId="0" borderId="0" xfId="0" applyNumberFormat="1" applyFont="1"/>
    <xf numFmtId="44" fontId="25" fillId="0" borderId="0" xfId="0" applyNumberFormat="1" applyFont="1"/>
    <xf numFmtId="0" fontId="25" fillId="0" borderId="0" xfId="0" applyFont="1"/>
  </cellXfs>
  <cellStyles count="55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oneda 2" xfId="50"/>
    <cellStyle name="Moneda 2 2" xfId="51"/>
    <cellStyle name="Normal 2 2" xfId="52"/>
    <cellStyle name="Normal 3" xfId="53"/>
    <cellStyle name="Normal 3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1086746</xdr:colOff>
      <xdr:row>0</xdr:row>
      <xdr:rowOff>68729</xdr:rowOff>
    </xdr:from>
    <xdr:to>
      <xdr:col>4</xdr:col>
      <xdr:colOff>600897</xdr:colOff>
      <xdr:row>5</xdr:row>
      <xdr:rowOff>84035</xdr:rowOff>
    </xdr:to>
    <xdr:sp>
      <xdr:nvSpPr>
        <xdr:cNvPr id="2" name="Text Box 511"/>
        <xdr:cNvSpPr txBox="1">
          <a:spLocks noChangeArrowheads="1"/>
        </xdr:cNvSpPr>
      </xdr:nvSpPr>
      <xdr:spPr>
        <a:xfrm>
          <a:off x="2123440" y="68580"/>
          <a:ext cx="4011295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MX" sz="1200" b="1" i="0" u="none" strike="noStrike" baseline="0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ORGANISMO OPERADOR MUNICIPAL DEL</a:t>
          </a:r>
          <a:endParaRPr lang="es-MX" sz="1400" b="1" i="0" u="none" strike="noStrike" baseline="0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SISTEMA DE AGUA POTABLE, ALCANTARILLADO Y</a:t>
          </a:r>
          <a:endParaRPr lang="es-MX" sz="1400" b="1" i="0" u="none" strike="noStrike" baseline="0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SANEAMIENTO DE LA PAZ</a:t>
          </a:r>
          <a:endParaRPr lang="es-MX" sz="1400" b="1" i="0" u="none" strike="noStrike" baseline="0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endParaRPr lang="es-MX" sz="1200" b="1" i="0" u="none" strike="noStrike" baseline="0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 editAs="oneCell">
    <xdr:from>
      <xdr:col>6</xdr:col>
      <xdr:colOff>496956</xdr:colOff>
      <xdr:row>0</xdr:row>
      <xdr:rowOff>109220</xdr:rowOff>
    </xdr:from>
    <xdr:to>
      <xdr:col>6</xdr:col>
      <xdr:colOff>1206500</xdr:colOff>
      <xdr:row>4</xdr:row>
      <xdr:rowOff>12417</xdr:rowOff>
    </xdr:to>
    <xdr:pic>
      <xdr:nvPicPr>
        <xdr:cNvPr id="3" name="1 Imagen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97445" y="109220"/>
          <a:ext cx="70993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76200</xdr:rowOff>
        </xdr:from>
        <xdr:to>
          <xdr:col>0</xdr:col>
          <xdr:colOff>967740</xdr:colOff>
          <xdr:row>4</xdr:row>
          <xdr:rowOff>53340</xdr:rowOff>
        </xdr:to>
        <xdr:sp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2400" y="76200"/>
              <a:ext cx="815340" cy="73914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1174115</xdr:colOff>
      <xdr:row>1</xdr:row>
      <xdr:rowOff>90170</xdr:rowOff>
    </xdr:from>
    <xdr:ext cx="5760720" cy="956945"/>
    <xdr:sp>
      <xdr:nvSpPr>
        <xdr:cNvPr id="14" name="Text Box 511"/>
        <xdr:cNvSpPr txBox="1">
          <a:spLocks noChangeArrowheads="1"/>
        </xdr:cNvSpPr>
      </xdr:nvSpPr>
      <xdr:spPr>
        <a:xfrm>
          <a:off x="1626235" y="166370"/>
          <a:ext cx="5760720" cy="95694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lvl="0" algn="ctr" rtl="0">
            <a:lnSpc>
              <a:spcPts val="1100"/>
            </a:lnSpc>
            <a:defRPr sz="1000"/>
          </a:pPr>
          <a:endParaRPr lang="es-MX" sz="1200" b="1" i="0" u="none" strike="noStrike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lvl="0" algn="ctr" rtl="0">
            <a:lnSpc>
              <a:spcPts val="1300"/>
            </a:lnSpc>
            <a:defRPr sz="1000"/>
          </a:pPr>
          <a:r>
            <a:rPr lang="es-MX" sz="1400" b="1" i="0" u="none" strike="noStrike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ORGANISMO OPERADOR MUNICIPAL DEL</a:t>
          </a:r>
          <a:endParaRPr lang="es-MX" sz="1400" b="1" i="0" u="none" strike="noStrike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lvl="0" algn="ctr" rtl="0">
            <a:lnSpc>
              <a:spcPts val="1300"/>
            </a:lnSpc>
            <a:defRPr sz="1000"/>
          </a:pPr>
          <a:r>
            <a:rPr lang="es-MX" sz="1400" b="1" i="0" u="none" strike="noStrike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SISTEMA DE AGUA POTABLE, ALCANTARILLADO Y</a:t>
          </a:r>
          <a:endParaRPr lang="es-MX" sz="1400" b="1" i="0" u="none" strike="noStrike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lvl="0" algn="ctr" rtl="0">
            <a:lnSpc>
              <a:spcPts val="1400"/>
            </a:lnSpc>
            <a:defRPr sz="1000"/>
          </a:pPr>
          <a:r>
            <a:rPr lang="es-MX" sz="1400" b="1" i="0" u="none" strike="noStrike">
              <a:solidFill>
                <a:srgbClr val="595959"/>
              </a:solidFill>
              <a:latin typeface="Arial" panose="020B0604020202020204"/>
              <a:cs typeface="Arial" panose="020B0604020202020204"/>
            </a:rPr>
            <a:t>SANEAMIENTO DE LA PAZ</a:t>
          </a:r>
          <a:endParaRPr lang="es-MX" sz="1400" b="1" i="0" u="none" strike="noStrike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  <a:p>
          <a:pPr lvl="0" algn="l" rtl="0">
            <a:lnSpc>
              <a:spcPts val="1200"/>
            </a:lnSpc>
            <a:defRPr sz="1000"/>
          </a:pPr>
          <a:endParaRPr lang="es-MX" sz="1200" b="1" i="0" u="none" strike="noStrike">
            <a:solidFill>
              <a:srgbClr val="595959"/>
            </a:solidFill>
            <a:latin typeface="Arial" panose="020B0604020202020204"/>
            <a:cs typeface="Arial" panose="020B0604020202020204"/>
          </a:endParaRPr>
        </a:p>
      </xdr:txBody>
    </xdr:sp>
    <xdr:clientData fLocksWithSheet="0"/>
  </xdr:oneCellAnchor>
  <xdr:twoCellAnchor editAs="oneCell">
    <xdr:from>
      <xdr:col>6</xdr:col>
      <xdr:colOff>157480</xdr:colOff>
      <xdr:row>1</xdr:row>
      <xdr:rowOff>11430</xdr:rowOff>
    </xdr:from>
    <xdr:to>
      <xdr:col>6</xdr:col>
      <xdr:colOff>1077595</xdr:colOff>
      <xdr:row>5</xdr:row>
      <xdr:rowOff>154940</xdr:rowOff>
    </xdr:to>
    <xdr:pic>
      <xdr:nvPicPr>
        <xdr:cNvPr id="15" name="image1.png"/>
        <xdr:cNvPicPr preferRelativeResize="0"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88325" y="87630"/>
          <a:ext cx="920115" cy="905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128270</xdr:colOff>
          <xdr:row>0</xdr:row>
          <xdr:rowOff>74930</xdr:rowOff>
        </xdr:from>
        <xdr:to>
          <xdr:col>1</xdr:col>
          <xdr:colOff>639445</xdr:colOff>
          <xdr:row>5</xdr:row>
          <xdr:rowOff>175260</xdr:rowOff>
        </xdr:to>
        <xdr:sp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28270" y="74930"/>
              <a:ext cx="963295" cy="9385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view="pageBreakPreview" zoomScale="145" zoomScaleNormal="100" topLeftCell="A12" workbookViewId="0">
      <selection activeCell="A35" sqref="A35:D36"/>
    </sheetView>
  </sheetViews>
  <sheetFormatPr defaultColWidth="11" defaultRowHeight="15"/>
  <cols>
    <col min="1" max="1" width="15.552380952381" customWidth="1"/>
    <col min="2" max="2" width="43.8857142857143" customWidth="1"/>
    <col min="3" max="4" width="11.7809523809524" customWidth="1"/>
    <col min="7" max="7" width="21.3333333333333" customWidth="1"/>
    <col min="8" max="8" width="45.4380952380952" customWidth="1"/>
    <col min="9" max="9" width="13.7809523809524" customWidth="1"/>
    <col min="10" max="10" width="16.552380952381" customWidth="1"/>
  </cols>
  <sheetData>
    <row r="1" spans="1:7">
      <c r="A1" s="100"/>
      <c r="B1" s="100"/>
      <c r="C1" s="100"/>
      <c r="D1" s="100"/>
      <c r="E1" s="100"/>
      <c r="F1" s="100"/>
      <c r="G1" s="100"/>
    </row>
    <row r="2" spans="1:7">
      <c r="A2" s="100"/>
      <c r="B2" s="100"/>
      <c r="C2" s="100"/>
      <c r="D2" s="100"/>
      <c r="E2" s="100"/>
      <c r="F2" s="100"/>
      <c r="G2" s="100"/>
    </row>
    <row r="3" spans="1:7">
      <c r="A3" s="100"/>
      <c r="B3" s="100"/>
      <c r="C3" s="100"/>
      <c r="D3" s="100"/>
      <c r="E3" s="100"/>
      <c r="F3" s="100"/>
      <c r="G3" s="100"/>
    </row>
    <row r="4" spans="1:7">
      <c r="A4" s="100"/>
      <c r="B4" s="100"/>
      <c r="C4" s="100"/>
      <c r="D4" s="100"/>
      <c r="E4" s="100"/>
      <c r="F4" s="100"/>
      <c r="G4" s="100"/>
    </row>
    <row r="5" spans="1:7">
      <c r="A5" s="100"/>
      <c r="B5" s="100"/>
      <c r="C5" s="100"/>
      <c r="D5" s="100"/>
      <c r="E5" s="100"/>
      <c r="F5" s="100"/>
      <c r="G5" s="100"/>
    </row>
    <row r="6" spans="1:7">
      <c r="A6" s="100"/>
      <c r="B6" s="100"/>
      <c r="C6" s="100"/>
      <c r="D6" s="100"/>
      <c r="E6" s="100"/>
      <c r="F6" s="100"/>
      <c r="G6" s="100"/>
    </row>
    <row r="7" spans="1:7">
      <c r="A7" s="100"/>
      <c r="B7" s="100"/>
      <c r="C7" s="100"/>
      <c r="D7" s="100"/>
      <c r="E7" s="100"/>
      <c r="F7" s="100"/>
      <c r="G7" s="100"/>
    </row>
    <row r="8" spans="1:7">
      <c r="A8" s="101" t="s">
        <v>0</v>
      </c>
      <c r="B8" s="101"/>
      <c r="C8" s="101"/>
      <c r="D8" s="101"/>
      <c r="E8" s="101"/>
      <c r="F8" s="101"/>
      <c r="G8" s="101"/>
    </row>
    <row r="9" spans="1:7">
      <c r="A9" s="102" t="s">
        <v>1</v>
      </c>
      <c r="B9" s="102"/>
      <c r="C9" s="102"/>
      <c r="D9" s="102"/>
      <c r="E9" s="102"/>
      <c r="F9" s="102"/>
      <c r="G9" s="102"/>
    </row>
    <row r="10" spans="1:7">
      <c r="A10" s="103"/>
      <c r="B10" s="104"/>
      <c r="C10" s="104"/>
      <c r="D10" s="105"/>
      <c r="E10" s="106"/>
      <c r="F10" s="106"/>
      <c r="G10" s="107"/>
    </row>
    <row r="11" ht="29.4" customHeight="1" spans="1:7">
      <c r="A11" s="108" t="s">
        <v>2</v>
      </c>
      <c r="B11" s="109" t="s">
        <v>3</v>
      </c>
      <c r="C11" s="109"/>
      <c r="D11" s="109"/>
      <c r="E11" s="109"/>
      <c r="F11" s="109"/>
      <c r="G11" s="109"/>
    </row>
    <row r="12" ht="15.75" spans="1:7">
      <c r="A12" s="108" t="s">
        <v>4</v>
      </c>
      <c r="B12" s="110" t="s">
        <v>5</v>
      </c>
      <c r="C12" s="110"/>
      <c r="D12" s="110"/>
      <c r="E12" s="110"/>
      <c r="F12" s="111" t="s">
        <v>6</v>
      </c>
      <c r="G12" s="112"/>
    </row>
    <row r="13" ht="15.75" spans="1:7">
      <c r="A13" s="113" t="s">
        <v>7</v>
      </c>
      <c r="B13" s="114"/>
      <c r="C13" s="114"/>
      <c r="D13" s="114"/>
      <c r="E13" s="114"/>
      <c r="F13" s="114"/>
      <c r="G13" s="115"/>
    </row>
    <row r="14" spans="1:7">
      <c r="A14" s="116"/>
      <c r="B14" s="117"/>
      <c r="C14" s="118"/>
      <c r="D14" s="119"/>
      <c r="E14" s="120"/>
      <c r="F14" s="121"/>
      <c r="G14" s="122"/>
    </row>
    <row r="15" spans="1:7">
      <c r="A15" s="116"/>
      <c r="B15" s="123"/>
      <c r="C15" s="124"/>
      <c r="D15" s="125"/>
      <c r="E15" s="126"/>
      <c r="F15" s="127"/>
      <c r="G15" s="128" t="s">
        <v>8</v>
      </c>
    </row>
    <row r="16" spans="1:7">
      <c r="A16" s="116"/>
      <c r="B16" s="123"/>
      <c r="C16" s="124"/>
      <c r="D16" s="125"/>
      <c r="E16" s="126"/>
      <c r="F16" s="127"/>
      <c r="G16" s="128"/>
    </row>
    <row r="17" spans="1:7">
      <c r="A17" s="116"/>
      <c r="B17" s="123"/>
      <c r="C17" s="124"/>
      <c r="D17" s="125"/>
      <c r="E17" s="126"/>
      <c r="F17" s="127"/>
      <c r="G17" s="128"/>
    </row>
    <row r="18" ht="21.6" customHeight="1" spans="2:10">
      <c r="B18" s="129" t="s">
        <v>9</v>
      </c>
      <c r="C18" s="129"/>
      <c r="D18" s="129"/>
      <c r="E18" s="129"/>
      <c r="F18" s="129"/>
      <c r="G18" s="130"/>
      <c r="I18" s="159"/>
      <c r="J18" s="160"/>
    </row>
    <row r="19" ht="18" customHeight="1" spans="1:10">
      <c r="A19" s="131"/>
      <c r="B19" s="132" t="s">
        <v>10</v>
      </c>
      <c r="C19" s="132"/>
      <c r="D19" s="132"/>
      <c r="E19" s="133"/>
      <c r="F19" s="134"/>
      <c r="G19" s="135">
        <v>0</v>
      </c>
      <c r="I19" s="159"/>
      <c r="J19" s="160"/>
    </row>
    <row r="20" spans="1:10">
      <c r="A20" s="131"/>
      <c r="B20" s="136" t="s">
        <v>11</v>
      </c>
      <c r="C20" s="136"/>
      <c r="D20" s="136"/>
      <c r="E20" s="136"/>
      <c r="F20" s="136"/>
      <c r="G20" s="135">
        <v>0</v>
      </c>
      <c r="I20" s="159"/>
      <c r="J20" s="160"/>
    </row>
    <row r="21" ht="21.6" customHeight="1" spans="1:10">
      <c r="A21" s="131"/>
      <c r="B21" s="136"/>
      <c r="C21" s="136"/>
      <c r="D21" s="136"/>
      <c r="E21" s="136"/>
      <c r="F21" s="136"/>
      <c r="G21" s="135"/>
      <c r="I21" s="159"/>
      <c r="J21" s="160"/>
    </row>
    <row r="22" spans="2:10">
      <c r="B22" s="137" t="s">
        <v>12</v>
      </c>
      <c r="C22" s="137"/>
      <c r="D22" s="137"/>
      <c r="E22" s="137"/>
      <c r="F22" s="137"/>
      <c r="G22" s="135">
        <v>0</v>
      </c>
      <c r="I22" s="159"/>
      <c r="J22" s="160"/>
    </row>
    <row r="23" ht="21.6" customHeight="1" spans="2:10">
      <c r="B23" s="138"/>
      <c r="C23" s="138"/>
      <c r="D23" s="138"/>
      <c r="E23" s="138"/>
      <c r="F23" s="138"/>
      <c r="G23" s="135"/>
      <c r="I23" s="159"/>
      <c r="J23" s="160"/>
    </row>
    <row r="24" spans="2:10">
      <c r="B24" s="137" t="s">
        <v>13</v>
      </c>
      <c r="C24" s="137"/>
      <c r="D24" s="137"/>
      <c r="E24" s="137"/>
      <c r="F24" s="137"/>
      <c r="G24" s="135">
        <v>0</v>
      </c>
      <c r="I24" s="159"/>
      <c r="J24" s="160"/>
    </row>
    <row r="25" ht="21.6" customHeight="1" spans="2:10">
      <c r="B25" s="138"/>
      <c r="C25" s="138"/>
      <c r="D25" s="138"/>
      <c r="E25" s="138"/>
      <c r="F25" s="138"/>
      <c r="G25" s="135"/>
      <c r="I25" s="159"/>
      <c r="J25" s="160"/>
    </row>
    <row r="26" spans="2:10">
      <c r="B26" s="139" t="s">
        <v>14</v>
      </c>
      <c r="C26" s="139"/>
      <c r="D26" s="139"/>
      <c r="E26" s="139"/>
      <c r="F26" s="139"/>
      <c r="G26" s="135">
        <v>0</v>
      </c>
      <c r="I26" s="159"/>
      <c r="J26" s="160"/>
    </row>
    <row r="27" ht="21.6" customHeight="1" spans="2:10">
      <c r="B27" s="136"/>
      <c r="C27" s="136"/>
      <c r="D27" s="136"/>
      <c r="E27" s="136"/>
      <c r="F27" s="136"/>
      <c r="G27" s="135"/>
      <c r="I27" s="159"/>
      <c r="J27" s="160"/>
    </row>
    <row r="28" spans="2:10">
      <c r="B28" s="139" t="s">
        <v>15</v>
      </c>
      <c r="C28" s="139"/>
      <c r="D28" s="139"/>
      <c r="E28" s="139"/>
      <c r="F28" s="139"/>
      <c r="G28" s="130"/>
      <c r="I28" s="159"/>
      <c r="J28" s="160"/>
    </row>
    <row r="29" ht="21.6" customHeight="1" spans="1:10">
      <c r="A29" s="140"/>
      <c r="B29" s="136" t="s">
        <v>16</v>
      </c>
      <c r="C29" s="140"/>
      <c r="D29" s="140"/>
      <c r="E29" s="140"/>
      <c r="F29" s="140"/>
      <c r="G29" s="140">
        <v>0</v>
      </c>
      <c r="I29" s="159"/>
      <c r="J29" s="160"/>
    </row>
    <row r="30" ht="21.6" customHeight="1" spans="1:10">
      <c r="A30" s="140"/>
      <c r="B30" s="132" t="s">
        <v>17</v>
      </c>
      <c r="C30" s="132"/>
      <c r="D30" s="132"/>
      <c r="E30" s="132"/>
      <c r="F30" s="140"/>
      <c r="G30" s="140">
        <v>0</v>
      </c>
      <c r="I30" s="159"/>
      <c r="J30" s="160"/>
    </row>
    <row r="31" spans="1:10">
      <c r="A31" s="131"/>
      <c r="B31" s="132" t="s">
        <v>18</v>
      </c>
      <c r="C31" s="132"/>
      <c r="D31" s="132"/>
      <c r="E31" s="132"/>
      <c r="F31" s="134"/>
      <c r="G31" s="135">
        <v>0</v>
      </c>
      <c r="I31" s="161"/>
      <c r="J31" s="161"/>
    </row>
    <row r="32" ht="21.6" customHeight="1" spans="1:10">
      <c r="A32" s="140"/>
      <c r="B32" s="132" t="s">
        <v>19</v>
      </c>
      <c r="C32" s="140"/>
      <c r="D32" s="140"/>
      <c r="E32" s="140"/>
      <c r="F32" s="140"/>
      <c r="G32" s="140">
        <v>0</v>
      </c>
      <c r="I32" s="159"/>
      <c r="J32" s="160"/>
    </row>
    <row r="33" ht="15.75" spans="1:10">
      <c r="A33" s="141"/>
      <c r="B33" s="142"/>
      <c r="C33" s="143"/>
      <c r="D33" s="144"/>
      <c r="E33" s="145"/>
      <c r="F33" s="146"/>
      <c r="G33" s="147"/>
      <c r="I33" s="161"/>
      <c r="J33" s="161"/>
    </row>
    <row r="34" spans="1:10">
      <c r="A34" s="148" t="s">
        <v>20</v>
      </c>
      <c r="B34" s="149"/>
      <c r="C34" s="150"/>
      <c r="D34" s="151"/>
      <c r="E34" s="152"/>
      <c r="F34" s="153" t="s">
        <v>21</v>
      </c>
      <c r="G34" s="154">
        <f>SUM(G19:G32)</f>
        <v>0</v>
      </c>
      <c r="I34" s="161"/>
      <c r="J34" s="160"/>
    </row>
    <row r="35" spans="1:7">
      <c r="A35" s="155"/>
      <c r="B35" s="155"/>
      <c r="C35" s="155"/>
      <c r="D35" s="156"/>
      <c r="E35" s="157"/>
      <c r="F35" s="153" t="s">
        <v>22</v>
      </c>
      <c r="G35" s="158">
        <f>G34*16%</f>
        <v>0</v>
      </c>
    </row>
    <row r="36" spans="1:7">
      <c r="A36" s="155"/>
      <c r="B36" s="155"/>
      <c r="C36" s="155"/>
      <c r="D36" s="155"/>
      <c r="E36" s="152"/>
      <c r="F36" s="153" t="s">
        <v>23</v>
      </c>
      <c r="G36" s="158">
        <f>SUM(G34:G35)</f>
        <v>0</v>
      </c>
    </row>
  </sheetData>
  <mergeCells count="17">
    <mergeCell ref="A1:G1"/>
    <mergeCell ref="A2:G2"/>
    <mergeCell ref="A3:G3"/>
    <mergeCell ref="A8:G8"/>
    <mergeCell ref="A9:G9"/>
    <mergeCell ref="B11:G11"/>
    <mergeCell ref="B12:E12"/>
    <mergeCell ref="F12:G12"/>
    <mergeCell ref="A13:G13"/>
    <mergeCell ref="B20:F20"/>
    <mergeCell ref="B22:F22"/>
    <mergeCell ref="B24:F24"/>
    <mergeCell ref="B26:F26"/>
    <mergeCell ref="B28:F28"/>
    <mergeCell ref="B30:E30"/>
    <mergeCell ref="B31:E31"/>
    <mergeCell ref="A35:D36"/>
  </mergeCells>
  <printOptions horizontalCentered="1" verticalCentered="1"/>
  <pageMargins left="0.708661417322835" right="0.708661417322835" top="0.393055555555556" bottom="0.511805555555556" header="0.31496062992126" footer="0.31496062992126"/>
  <pageSetup paperSize="1" scale="85" orientation="landscape"/>
  <headerFooter/>
  <drawing r:id="rId1"/>
  <legacyDrawing r:id="rId2"/>
  <oleObjects>
    <mc:AlternateContent xmlns:mc="http://schemas.openxmlformats.org/markup-compatibility/2006">
      <mc:Choice Requires="x14">
        <oleObject shapeId="4097" progId="Paint.Picture" r:id="rId3">
          <objectPr defaultSize="0" r:id="rId4">
            <anchor moveWithCells="1">
              <from>
                <xdr:col>0</xdr:col>
                <xdr:colOff>152400</xdr:colOff>
                <xdr:row>0</xdr:row>
                <xdr:rowOff>76200</xdr:rowOff>
              </from>
              <to>
                <xdr:col>0</xdr:col>
                <xdr:colOff>967740</xdr:colOff>
                <xdr:row>4</xdr:row>
                <xdr:rowOff>53340</xdr:rowOff>
              </to>
            </anchor>
          </objectPr>
        </oleObject>
      </mc:Choice>
      <mc:Fallback>
        <oleObject shapeId="4097" progId="Paint.Pictur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tabSelected="1" zoomScale="145" zoomScaleNormal="145" topLeftCell="A14" workbookViewId="0">
      <selection activeCell="H16" sqref="H16"/>
    </sheetView>
  </sheetViews>
  <sheetFormatPr defaultColWidth="11" defaultRowHeight="15"/>
  <cols>
    <col min="1" max="1" width="6.78095238095238" customWidth="1"/>
    <col min="2" max="2" width="19.6666666666667" style="6" customWidth="1"/>
    <col min="3" max="3" width="57" customWidth="1"/>
    <col min="4" max="4" width="9.88571428571429" style="1" customWidth="1"/>
    <col min="5" max="5" width="12.3333333333333" style="1" customWidth="1"/>
    <col min="6" max="6" width="14.7809523809524" style="1" customWidth="1"/>
    <col min="7" max="7" width="17.552380952381" style="1" customWidth="1"/>
    <col min="8" max="8" width="16.1047619047619" customWidth="1"/>
    <col min="9" max="9" width="16.2190476190476" customWidth="1"/>
    <col min="10" max="10" width="16.1047619047619" customWidth="1"/>
  </cols>
  <sheetData>
    <row r="1" ht="6" customHeight="1" spans="1:7">
      <c r="A1" s="7"/>
      <c r="B1" s="8"/>
      <c r="C1" s="9"/>
      <c r="D1" s="10"/>
      <c r="E1" s="10"/>
      <c r="F1" s="10"/>
      <c r="G1" s="11"/>
    </row>
    <row r="2" spans="1:7">
      <c r="A2" s="12"/>
      <c r="B2" s="13"/>
      <c r="C2" s="14"/>
      <c r="D2" s="3"/>
      <c r="E2" s="3"/>
      <c r="F2" s="3"/>
      <c r="G2" s="15"/>
    </row>
    <row r="3" spans="1:7">
      <c r="A3" s="12"/>
      <c r="B3" s="13"/>
      <c r="C3" s="14"/>
      <c r="D3" s="3"/>
      <c r="E3" s="3"/>
      <c r="F3" s="3"/>
      <c r="G3" s="15"/>
    </row>
    <row r="4" spans="1:7">
      <c r="A4" s="12"/>
      <c r="B4" s="13"/>
      <c r="C4" s="14"/>
      <c r="D4" s="3"/>
      <c r="E4" s="3"/>
      <c r="F4" s="3"/>
      <c r="G4" s="15"/>
    </row>
    <row r="5" spans="1:7">
      <c r="A5" s="12"/>
      <c r="B5" s="13"/>
      <c r="C5" s="14"/>
      <c r="D5" s="3"/>
      <c r="E5" s="3"/>
      <c r="F5" s="3"/>
      <c r="G5" s="15"/>
    </row>
    <row r="6" spans="1:7">
      <c r="A6" s="12"/>
      <c r="B6" s="13"/>
      <c r="C6" s="14"/>
      <c r="D6" s="3"/>
      <c r="E6" s="3"/>
      <c r="F6" s="3"/>
      <c r="G6" s="15"/>
    </row>
    <row r="7" spans="1:7">
      <c r="A7" s="16" t="s">
        <v>0</v>
      </c>
      <c r="B7" s="17"/>
      <c r="D7"/>
      <c r="E7"/>
      <c r="F7"/>
      <c r="G7" s="18"/>
    </row>
    <row r="8" spans="1:7">
      <c r="A8" s="19" t="s">
        <v>1</v>
      </c>
      <c r="B8" s="20"/>
      <c r="D8"/>
      <c r="E8"/>
      <c r="F8"/>
      <c r="G8" s="18"/>
    </row>
    <row r="9" ht="9" customHeight="1" spans="1:7">
      <c r="A9" s="12"/>
      <c r="B9" s="13"/>
      <c r="C9" s="14"/>
      <c r="D9" s="3"/>
      <c r="E9" s="3"/>
      <c r="F9" s="3"/>
      <c r="G9" s="15"/>
    </row>
    <row r="10" ht="16.95" customHeight="1" spans="1:7">
      <c r="A10" s="21" t="s">
        <v>24</v>
      </c>
      <c r="B10" s="22"/>
      <c r="C10" s="23"/>
      <c r="D10" s="24"/>
      <c r="E10" s="24"/>
      <c r="F10" s="24"/>
      <c r="G10" s="25"/>
    </row>
    <row r="11" ht="16.95" customHeight="1" spans="1:7">
      <c r="A11" s="26" t="s">
        <v>25</v>
      </c>
      <c r="B11" s="27"/>
      <c r="C11" s="27"/>
      <c r="D11" s="27"/>
      <c r="E11" s="27"/>
      <c r="F11" s="28" t="s">
        <v>26</v>
      </c>
      <c r="G11" s="29"/>
    </row>
    <row r="12" ht="19.2" customHeight="1" spans="1:7">
      <c r="A12" s="30" t="s">
        <v>27</v>
      </c>
      <c r="B12" s="30" t="s">
        <v>28</v>
      </c>
      <c r="C12" s="31" t="s">
        <v>29</v>
      </c>
      <c r="D12" s="30" t="s">
        <v>30</v>
      </c>
      <c r="E12" s="30" t="s">
        <v>31</v>
      </c>
      <c r="F12" s="32" t="s">
        <v>32</v>
      </c>
      <c r="G12" s="32" t="s">
        <v>8</v>
      </c>
    </row>
    <row r="13" ht="18.75" spans="1:7">
      <c r="A13" s="33" t="s">
        <v>33</v>
      </c>
      <c r="B13" s="33"/>
      <c r="C13" s="33"/>
      <c r="D13" s="33"/>
      <c r="E13" s="33"/>
      <c r="F13" s="33"/>
      <c r="G13" s="33"/>
    </row>
    <row r="14" ht="18.75" spans="1:7">
      <c r="A14" s="34" t="s">
        <v>34</v>
      </c>
      <c r="B14" s="34"/>
      <c r="C14" s="34"/>
      <c r="D14" s="34"/>
      <c r="E14" s="34"/>
      <c r="F14" s="34"/>
      <c r="G14" s="34"/>
    </row>
    <row r="15" ht="75" spans="1:7">
      <c r="A15" s="35" t="s">
        <v>35</v>
      </c>
      <c r="B15" s="36" t="s">
        <v>36</v>
      </c>
      <c r="C15" s="37" t="s">
        <v>37</v>
      </c>
      <c r="D15" s="35" t="s">
        <v>38</v>
      </c>
      <c r="E15" s="38">
        <v>1</v>
      </c>
      <c r="F15" s="39">
        <v>0</v>
      </c>
      <c r="G15" s="39">
        <f>E15*F15</f>
        <v>0</v>
      </c>
    </row>
    <row r="16" ht="120" spans="1:7">
      <c r="A16" s="35" t="s">
        <v>39</v>
      </c>
      <c r="B16" s="36" t="s">
        <v>40</v>
      </c>
      <c r="C16" s="40" t="s">
        <v>41</v>
      </c>
      <c r="D16" s="35" t="s">
        <v>38</v>
      </c>
      <c r="E16" s="38">
        <v>1</v>
      </c>
      <c r="F16" s="39">
        <v>0</v>
      </c>
      <c r="G16" s="39">
        <f>E16*F16</f>
        <v>0</v>
      </c>
    </row>
    <row r="17" spans="1:7">
      <c r="A17" s="41" t="s">
        <v>21</v>
      </c>
      <c r="B17" s="42"/>
      <c r="C17" s="42"/>
      <c r="D17" s="42"/>
      <c r="E17" s="42"/>
      <c r="F17" s="42"/>
      <c r="G17" s="43">
        <f>SUM(G15)</f>
        <v>0</v>
      </c>
    </row>
    <row r="18" ht="18.75" spans="1:7">
      <c r="A18" s="34" t="s">
        <v>42</v>
      </c>
      <c r="B18" s="34"/>
      <c r="C18" s="34"/>
      <c r="D18" s="34"/>
      <c r="E18" s="34"/>
      <c r="F18" s="34"/>
      <c r="G18" s="34"/>
    </row>
    <row r="19" ht="30" spans="1:7">
      <c r="A19" s="35" t="s">
        <v>43</v>
      </c>
      <c r="B19" s="36" t="s">
        <v>44</v>
      </c>
      <c r="C19" s="37" t="s">
        <v>45</v>
      </c>
      <c r="D19" s="35" t="s">
        <v>46</v>
      </c>
      <c r="E19" s="38">
        <v>4.8</v>
      </c>
      <c r="F19" s="39">
        <v>0</v>
      </c>
      <c r="G19" s="39">
        <f>E19*F19</f>
        <v>0</v>
      </c>
    </row>
    <row r="20" ht="30" spans="1:7">
      <c r="A20" s="35" t="s">
        <v>47</v>
      </c>
      <c r="B20" s="36" t="s">
        <v>48</v>
      </c>
      <c r="C20" s="37" t="s">
        <v>49</v>
      </c>
      <c r="D20" s="35" t="s">
        <v>46</v>
      </c>
      <c r="E20" s="38">
        <v>0.22</v>
      </c>
      <c r="F20" s="39">
        <v>0</v>
      </c>
      <c r="G20" s="39">
        <f t="shared" ref="G20:G23" si="0">E20*F20</f>
        <v>0</v>
      </c>
    </row>
    <row r="21" ht="60" spans="1:7">
      <c r="A21" s="35" t="s">
        <v>50</v>
      </c>
      <c r="B21" s="44" t="s">
        <v>51</v>
      </c>
      <c r="C21" s="37" t="s">
        <v>52</v>
      </c>
      <c r="D21" s="35" t="s">
        <v>53</v>
      </c>
      <c r="E21" s="38">
        <v>12</v>
      </c>
      <c r="F21" s="39">
        <v>0</v>
      </c>
      <c r="G21" s="39">
        <f t="shared" si="0"/>
        <v>0</v>
      </c>
    </row>
    <row r="22" ht="45" spans="1:7">
      <c r="A22" s="35" t="s">
        <v>54</v>
      </c>
      <c r="B22" s="45" t="s">
        <v>55</v>
      </c>
      <c r="C22" s="37" t="s">
        <v>56</v>
      </c>
      <c r="D22" s="35" t="s">
        <v>57</v>
      </c>
      <c r="E22" s="38">
        <v>1</v>
      </c>
      <c r="F22" s="39">
        <v>0</v>
      </c>
      <c r="G22" s="39">
        <f t="shared" ref="G22" si="1">E22*F22</f>
        <v>0</v>
      </c>
    </row>
    <row r="23" ht="30" spans="1:7">
      <c r="A23" s="35" t="s">
        <v>58</v>
      </c>
      <c r="B23" s="45" t="s">
        <v>59</v>
      </c>
      <c r="C23" s="37" t="s">
        <v>60</v>
      </c>
      <c r="D23" s="35" t="s">
        <v>46</v>
      </c>
      <c r="E23" s="46">
        <v>7.32</v>
      </c>
      <c r="F23" s="39">
        <v>0</v>
      </c>
      <c r="G23" s="39">
        <f t="shared" si="0"/>
        <v>0</v>
      </c>
    </row>
    <row r="24" spans="1:7">
      <c r="A24" s="41" t="s">
        <v>21</v>
      </c>
      <c r="B24" s="42"/>
      <c r="C24" s="42"/>
      <c r="D24" s="42"/>
      <c r="E24" s="42"/>
      <c r="F24" s="42"/>
      <c r="G24" s="43">
        <f>SUM(G19:G23)</f>
        <v>0</v>
      </c>
    </row>
    <row r="25" ht="18.75" spans="1:10">
      <c r="A25" s="47" t="s">
        <v>61</v>
      </c>
      <c r="B25" s="47"/>
      <c r="C25" s="47"/>
      <c r="D25" s="47"/>
      <c r="E25" s="47"/>
      <c r="F25" s="47"/>
      <c r="G25" s="48">
        <f>G24+G17</f>
        <v>0</v>
      </c>
      <c r="I25" s="63"/>
      <c r="J25" s="64"/>
    </row>
    <row r="26" ht="18.75" spans="1:10">
      <c r="A26" s="33" t="s">
        <v>62</v>
      </c>
      <c r="B26" s="33"/>
      <c r="C26" s="33"/>
      <c r="D26" s="33"/>
      <c r="E26" s="33"/>
      <c r="F26" s="33"/>
      <c r="G26" s="33"/>
      <c r="J26" s="64"/>
    </row>
    <row r="27" s="1" customFormat="1" ht="60" spans="1:8">
      <c r="A27" s="35">
        <v>2.01</v>
      </c>
      <c r="B27" s="49" t="s">
        <v>63</v>
      </c>
      <c r="C27" s="37" t="s">
        <v>64</v>
      </c>
      <c r="D27" s="38" t="s">
        <v>65</v>
      </c>
      <c r="E27" s="50">
        <v>975</v>
      </c>
      <c r="F27" s="39">
        <v>0</v>
      </c>
      <c r="G27" s="39">
        <f>F27*E27</f>
        <v>0</v>
      </c>
      <c r="H27" s="51"/>
    </row>
    <row r="28" s="1" customFormat="1" ht="60" spans="1:8">
      <c r="A28" s="35">
        <v>2.02</v>
      </c>
      <c r="B28" s="49" t="s">
        <v>66</v>
      </c>
      <c r="C28" s="37" t="s">
        <v>67</v>
      </c>
      <c r="D28" s="38" t="s">
        <v>65</v>
      </c>
      <c r="E28" s="50">
        <v>301.6</v>
      </c>
      <c r="F28" s="39">
        <v>0</v>
      </c>
      <c r="G28" s="39">
        <f t="shared" ref="G28:G33" si="2">F28*E28</f>
        <v>0</v>
      </c>
      <c r="H28" s="51"/>
    </row>
    <row r="29" s="2" customFormat="1" ht="45" spans="1:8">
      <c r="A29" s="35">
        <v>2.03</v>
      </c>
      <c r="B29" s="49" t="s">
        <v>68</v>
      </c>
      <c r="C29" s="37" t="s">
        <v>69</v>
      </c>
      <c r="D29" s="38" t="s">
        <v>65</v>
      </c>
      <c r="E29" s="50">
        <v>301.6</v>
      </c>
      <c r="F29" s="39">
        <v>0</v>
      </c>
      <c r="G29" s="39">
        <f t="shared" si="2"/>
        <v>0</v>
      </c>
      <c r="H29" s="52"/>
    </row>
    <row r="30" s="1" customFormat="1" ht="60" spans="1:8">
      <c r="A30" s="35">
        <v>2.04</v>
      </c>
      <c r="B30" s="49" t="s">
        <v>70</v>
      </c>
      <c r="C30" s="37" t="s">
        <v>71</v>
      </c>
      <c r="D30" s="38" t="s">
        <v>65</v>
      </c>
      <c r="E30" s="50">
        <v>301.6</v>
      </c>
      <c r="F30" s="39">
        <v>0</v>
      </c>
      <c r="G30" s="39">
        <f t="shared" si="2"/>
        <v>0</v>
      </c>
      <c r="H30" s="51"/>
    </row>
    <row r="31" s="1" customFormat="1" ht="75" spans="1:8">
      <c r="A31" s="35">
        <v>2.05</v>
      </c>
      <c r="B31" s="49" t="s">
        <v>72</v>
      </c>
      <c r="C31" s="37" t="s">
        <v>73</v>
      </c>
      <c r="D31" s="38" t="s">
        <v>74</v>
      </c>
      <c r="E31" s="50">
        <v>1</v>
      </c>
      <c r="F31" s="39">
        <v>0</v>
      </c>
      <c r="G31" s="39">
        <f t="shared" si="2"/>
        <v>0</v>
      </c>
      <c r="H31" s="51"/>
    </row>
    <row r="32" s="1" customFormat="1" ht="105" spans="1:8">
      <c r="A32" s="35">
        <v>2.06</v>
      </c>
      <c r="B32" s="49" t="s">
        <v>75</v>
      </c>
      <c r="C32" s="37" t="s">
        <v>76</v>
      </c>
      <c r="D32" s="38" t="s">
        <v>65</v>
      </c>
      <c r="E32" s="50">
        <v>87.64</v>
      </c>
      <c r="F32" s="39">
        <v>0</v>
      </c>
      <c r="G32" s="39">
        <f t="shared" si="2"/>
        <v>0</v>
      </c>
      <c r="H32" s="51"/>
    </row>
    <row r="33" s="1" customFormat="1" ht="60" customHeight="1" spans="1:8">
      <c r="A33" s="35">
        <v>2.07</v>
      </c>
      <c r="B33" s="49">
        <v>1008.12</v>
      </c>
      <c r="C33" s="37" t="s">
        <v>77</v>
      </c>
      <c r="D33" s="38" t="s">
        <v>65</v>
      </c>
      <c r="E33" s="50">
        <v>975</v>
      </c>
      <c r="F33" s="39">
        <v>0</v>
      </c>
      <c r="G33" s="39">
        <f t="shared" si="2"/>
        <v>0</v>
      </c>
      <c r="H33" s="51"/>
    </row>
    <row r="34" ht="18.75" spans="1:10">
      <c r="A34" s="47" t="s">
        <v>78</v>
      </c>
      <c r="B34" s="47"/>
      <c r="C34" s="47"/>
      <c r="D34" s="47"/>
      <c r="E34" s="47"/>
      <c r="F34" s="47"/>
      <c r="G34" s="48">
        <f>SUM(G27:G33)</f>
        <v>0</v>
      </c>
      <c r="I34" s="63"/>
      <c r="J34" s="64"/>
    </row>
    <row r="35" ht="18.75" spans="1:10">
      <c r="A35" s="33" t="s">
        <v>79</v>
      </c>
      <c r="B35" s="33"/>
      <c r="C35" s="33"/>
      <c r="D35" s="33"/>
      <c r="E35" s="33"/>
      <c r="F35" s="33"/>
      <c r="G35" s="33"/>
      <c r="J35" s="64"/>
    </row>
    <row r="36" s="1" customFormat="1" ht="60" spans="1:8">
      <c r="A36" s="35">
        <v>3.01</v>
      </c>
      <c r="B36" s="49" t="s">
        <v>80</v>
      </c>
      <c r="C36" s="37" t="s">
        <v>81</v>
      </c>
      <c r="D36" s="38" t="s">
        <v>82</v>
      </c>
      <c r="E36" s="50">
        <v>1</v>
      </c>
      <c r="F36" s="39">
        <v>0</v>
      </c>
      <c r="G36" s="39">
        <f>F36*E36</f>
        <v>0</v>
      </c>
      <c r="H36" s="51"/>
    </row>
    <row r="37" s="2" customFormat="1" ht="60" spans="1:8">
      <c r="A37" s="35">
        <v>3.02</v>
      </c>
      <c r="B37" s="49" t="s">
        <v>80</v>
      </c>
      <c r="C37" s="37" t="s">
        <v>83</v>
      </c>
      <c r="D37" s="38" t="s">
        <v>82</v>
      </c>
      <c r="E37" s="50">
        <v>1</v>
      </c>
      <c r="F37" s="39">
        <v>0</v>
      </c>
      <c r="G37" s="39">
        <f t="shared" ref="G37:G38" si="3">F37*E37</f>
        <v>0</v>
      </c>
      <c r="H37" s="52"/>
    </row>
    <row r="38" s="1" customFormat="1" ht="45" spans="1:8">
      <c r="A38" s="35">
        <v>3.03</v>
      </c>
      <c r="B38" s="49" t="s">
        <v>80</v>
      </c>
      <c r="C38" s="37" t="s">
        <v>84</v>
      </c>
      <c r="D38" s="38" t="s">
        <v>82</v>
      </c>
      <c r="E38" s="50">
        <v>1</v>
      </c>
      <c r="F38" s="39">
        <v>0</v>
      </c>
      <c r="G38" s="39">
        <f t="shared" si="3"/>
        <v>0</v>
      </c>
      <c r="H38" s="51"/>
    </row>
    <row r="39" ht="18.75" spans="1:10">
      <c r="A39" s="47" t="s">
        <v>85</v>
      </c>
      <c r="B39" s="47"/>
      <c r="C39" s="47"/>
      <c r="D39" s="47"/>
      <c r="E39" s="47"/>
      <c r="F39" s="47"/>
      <c r="G39" s="48">
        <f>SUM(G36:G38)</f>
        <v>0</v>
      </c>
      <c r="I39" s="63"/>
      <c r="J39" s="64"/>
    </row>
    <row r="40" ht="18.75" spans="1:7">
      <c r="A40" s="33" t="s">
        <v>86</v>
      </c>
      <c r="B40" s="33"/>
      <c r="C40" s="33"/>
      <c r="D40" s="33"/>
      <c r="E40" s="33"/>
      <c r="F40" s="33"/>
      <c r="G40" s="33"/>
    </row>
    <row r="41" s="3" customFormat="1" ht="120" spans="1:7">
      <c r="A41" s="53">
        <v>4.1</v>
      </c>
      <c r="B41" s="53" t="s">
        <v>87</v>
      </c>
      <c r="C41" s="54" t="s">
        <v>88</v>
      </c>
      <c r="D41" s="53" t="s">
        <v>89</v>
      </c>
      <c r="E41" s="55">
        <v>2</v>
      </c>
      <c r="F41" s="39">
        <v>0</v>
      </c>
      <c r="G41" s="56">
        <f t="shared" ref="G41:G55" si="4">F41*E41</f>
        <v>0</v>
      </c>
    </row>
    <row r="42" s="3" customFormat="1" ht="120" spans="1:7">
      <c r="A42" s="53">
        <v>4.1</v>
      </c>
      <c r="B42" s="53" t="s">
        <v>87</v>
      </c>
      <c r="C42" s="54" t="s">
        <v>90</v>
      </c>
      <c r="D42" s="53" t="s">
        <v>89</v>
      </c>
      <c r="E42" s="55">
        <v>2</v>
      </c>
      <c r="F42" s="39">
        <v>0</v>
      </c>
      <c r="G42" s="56">
        <f t="shared" si="4"/>
        <v>0</v>
      </c>
    </row>
    <row r="43" s="3" customFormat="1" ht="30" spans="1:7">
      <c r="A43" s="53">
        <v>4.1</v>
      </c>
      <c r="B43" s="53" t="s">
        <v>91</v>
      </c>
      <c r="C43" s="54" t="s">
        <v>92</v>
      </c>
      <c r="D43" s="53" t="s">
        <v>38</v>
      </c>
      <c r="E43" s="55">
        <v>2</v>
      </c>
      <c r="F43" s="39">
        <v>0</v>
      </c>
      <c r="G43" s="56">
        <f t="shared" si="4"/>
        <v>0</v>
      </c>
    </row>
    <row r="44" s="3" customFormat="1" ht="30" spans="1:7">
      <c r="A44" s="53">
        <v>4.1</v>
      </c>
      <c r="B44" s="53" t="s">
        <v>91</v>
      </c>
      <c r="C44" s="54" t="s">
        <v>93</v>
      </c>
      <c r="D44" s="53" t="s">
        <v>38</v>
      </c>
      <c r="E44" s="55">
        <v>2</v>
      </c>
      <c r="F44" s="39">
        <v>0</v>
      </c>
      <c r="G44" s="56">
        <f t="shared" si="4"/>
        <v>0</v>
      </c>
    </row>
    <row r="45" s="3" customFormat="1" ht="75" spans="1:7">
      <c r="A45" s="53">
        <v>4.1</v>
      </c>
      <c r="B45" s="53" t="s">
        <v>94</v>
      </c>
      <c r="C45" s="54" t="s">
        <v>95</v>
      </c>
      <c r="D45" s="53" t="s">
        <v>89</v>
      </c>
      <c r="E45" s="55">
        <v>1</v>
      </c>
      <c r="F45" s="39">
        <v>0</v>
      </c>
      <c r="G45" s="56">
        <f t="shared" si="4"/>
        <v>0</v>
      </c>
    </row>
    <row r="46" s="3" customFormat="1" ht="75" spans="1:7">
      <c r="A46" s="53">
        <v>4.1</v>
      </c>
      <c r="B46" s="53" t="s">
        <v>94</v>
      </c>
      <c r="C46" s="54" t="s">
        <v>96</v>
      </c>
      <c r="D46" s="53" t="s">
        <v>89</v>
      </c>
      <c r="E46" s="55">
        <v>1</v>
      </c>
      <c r="F46" s="39">
        <v>0</v>
      </c>
      <c r="G46" s="56">
        <f t="shared" si="4"/>
        <v>0</v>
      </c>
    </row>
    <row r="47" s="3" customFormat="1" ht="75" spans="1:7">
      <c r="A47" s="53">
        <v>4.1</v>
      </c>
      <c r="B47" s="53" t="s">
        <v>97</v>
      </c>
      <c r="C47" s="37" t="s">
        <v>98</v>
      </c>
      <c r="D47" s="35" t="s">
        <v>89</v>
      </c>
      <c r="E47" s="38">
        <v>1</v>
      </c>
      <c r="F47" s="39">
        <v>0</v>
      </c>
      <c r="G47" s="57">
        <f t="shared" si="4"/>
        <v>0</v>
      </c>
    </row>
    <row r="48" s="3" customFormat="1" ht="75" spans="1:7">
      <c r="A48" s="53">
        <v>4.1</v>
      </c>
      <c r="B48" s="53" t="s">
        <v>97</v>
      </c>
      <c r="C48" s="37" t="s">
        <v>99</v>
      </c>
      <c r="D48" s="35" t="s">
        <v>89</v>
      </c>
      <c r="E48" s="38">
        <v>1</v>
      </c>
      <c r="F48" s="39">
        <v>0</v>
      </c>
      <c r="G48" s="57">
        <f t="shared" si="4"/>
        <v>0</v>
      </c>
    </row>
    <row r="49" s="3" customFormat="1" ht="75" spans="1:7">
      <c r="A49" s="53">
        <v>4.1</v>
      </c>
      <c r="B49" s="35" t="s">
        <v>100</v>
      </c>
      <c r="C49" s="58" t="s">
        <v>101</v>
      </c>
      <c r="D49" s="59" t="s">
        <v>102</v>
      </c>
      <c r="E49" s="60">
        <v>30</v>
      </c>
      <c r="F49" s="39">
        <v>0</v>
      </c>
      <c r="G49" s="61">
        <f t="shared" si="4"/>
        <v>0</v>
      </c>
    </row>
    <row r="50" s="3" customFormat="1" ht="75" spans="1:7">
      <c r="A50" s="53">
        <v>4.1</v>
      </c>
      <c r="B50" s="35" t="s">
        <v>103</v>
      </c>
      <c r="C50" s="58" t="s">
        <v>104</v>
      </c>
      <c r="D50" s="59" t="s">
        <v>102</v>
      </c>
      <c r="E50" s="60">
        <v>30</v>
      </c>
      <c r="F50" s="39">
        <v>0</v>
      </c>
      <c r="G50" s="61">
        <f t="shared" si="4"/>
        <v>0</v>
      </c>
    </row>
    <row r="51" s="3" customFormat="1" ht="75" spans="1:7">
      <c r="A51" s="53">
        <v>4.1</v>
      </c>
      <c r="B51" s="59" t="s">
        <v>105</v>
      </c>
      <c r="C51" s="54" t="s">
        <v>106</v>
      </c>
      <c r="D51" s="53" t="s">
        <v>89</v>
      </c>
      <c r="E51" s="55">
        <v>2</v>
      </c>
      <c r="F51" s="39">
        <v>0</v>
      </c>
      <c r="G51" s="56">
        <f t="shared" si="4"/>
        <v>0</v>
      </c>
    </row>
    <row r="52" s="3" customFormat="1" ht="75" spans="1:7">
      <c r="A52" s="53">
        <v>4.1</v>
      </c>
      <c r="B52" s="59" t="s">
        <v>105</v>
      </c>
      <c r="C52" s="54" t="s">
        <v>107</v>
      </c>
      <c r="D52" s="53" t="s">
        <v>89</v>
      </c>
      <c r="E52" s="55">
        <v>2</v>
      </c>
      <c r="F52" s="39">
        <v>0</v>
      </c>
      <c r="G52" s="56">
        <f t="shared" si="4"/>
        <v>0</v>
      </c>
    </row>
    <row r="53" s="3" customFormat="1" ht="120" spans="1:7">
      <c r="A53" s="53">
        <v>4.1</v>
      </c>
      <c r="B53" s="45" t="s">
        <v>108</v>
      </c>
      <c r="C53" s="54" t="s">
        <v>109</v>
      </c>
      <c r="D53" s="53" t="s">
        <v>89</v>
      </c>
      <c r="E53" s="55">
        <v>2</v>
      </c>
      <c r="F53" s="39">
        <v>0</v>
      </c>
      <c r="G53" s="56">
        <f t="shared" si="4"/>
        <v>0</v>
      </c>
    </row>
    <row r="54" s="3" customFormat="1" ht="120" spans="1:7">
      <c r="A54" s="53">
        <v>4.1</v>
      </c>
      <c r="B54" s="45" t="s">
        <v>108</v>
      </c>
      <c r="C54" s="54" t="s">
        <v>110</v>
      </c>
      <c r="D54" s="53" t="s">
        <v>89</v>
      </c>
      <c r="E54" s="55">
        <v>2</v>
      </c>
      <c r="F54" s="39">
        <v>0</v>
      </c>
      <c r="G54" s="56">
        <f t="shared" si="4"/>
        <v>0</v>
      </c>
    </row>
    <row r="55" s="3" customFormat="1" ht="45" spans="1:7">
      <c r="A55" s="53">
        <v>4.1</v>
      </c>
      <c r="B55" s="53" t="s">
        <v>111</v>
      </c>
      <c r="C55" s="54" t="s">
        <v>112</v>
      </c>
      <c r="D55" s="53" t="s">
        <v>113</v>
      </c>
      <c r="E55" s="55">
        <v>1</v>
      </c>
      <c r="F55" s="39">
        <v>0</v>
      </c>
      <c r="G55" s="56">
        <f t="shared" si="4"/>
        <v>0</v>
      </c>
    </row>
    <row r="56" ht="18.75" spans="1:10">
      <c r="A56" s="47" t="s">
        <v>114</v>
      </c>
      <c r="B56" s="47"/>
      <c r="C56" s="47"/>
      <c r="D56" s="47"/>
      <c r="E56" s="47"/>
      <c r="F56" s="47"/>
      <c r="G56" s="48">
        <f>SUM(G41:G55)</f>
        <v>0</v>
      </c>
      <c r="I56" s="63"/>
      <c r="J56" s="64"/>
    </row>
    <row r="57" ht="18.75" spans="1:7">
      <c r="A57" s="33" t="s">
        <v>115</v>
      </c>
      <c r="B57" s="33"/>
      <c r="C57" s="33"/>
      <c r="D57" s="33"/>
      <c r="E57" s="33"/>
      <c r="F57" s="33"/>
      <c r="G57" s="33"/>
    </row>
    <row r="58" ht="18.75" spans="1:7">
      <c r="A58" s="34" t="s">
        <v>116</v>
      </c>
      <c r="B58" s="34"/>
      <c r="C58" s="34"/>
      <c r="D58" s="34"/>
      <c r="E58" s="34"/>
      <c r="F58" s="34"/>
      <c r="G58" s="34"/>
    </row>
    <row r="59" ht="18.75" hidden="1" spans="1:9">
      <c r="A59" s="34" t="s">
        <v>16</v>
      </c>
      <c r="B59" s="34"/>
      <c r="C59" s="34"/>
      <c r="D59" s="34"/>
      <c r="E59" s="34"/>
      <c r="F59" s="34"/>
      <c r="G59" s="34"/>
      <c r="I59" s="64"/>
    </row>
    <row r="60" ht="18.75" hidden="1" spans="1:9">
      <c r="A60" s="34" t="s">
        <v>16</v>
      </c>
      <c r="B60" s="34"/>
      <c r="C60" s="34"/>
      <c r="D60" s="34"/>
      <c r="E60" s="34"/>
      <c r="F60" s="34"/>
      <c r="G60" s="34"/>
      <c r="I60" s="64"/>
    </row>
    <row r="61" ht="18.75" hidden="1" spans="1:7">
      <c r="A61" s="34" t="s">
        <v>16</v>
      </c>
      <c r="B61" s="34"/>
      <c r="C61" s="34"/>
      <c r="D61" s="34"/>
      <c r="E61" s="34"/>
      <c r="F61" s="34"/>
      <c r="G61" s="34"/>
    </row>
    <row r="62" ht="18.75" hidden="1" spans="1:7">
      <c r="A62" s="34" t="s">
        <v>16</v>
      </c>
      <c r="B62" s="34"/>
      <c r="C62" s="34"/>
      <c r="D62" s="34"/>
      <c r="E62" s="34"/>
      <c r="F62" s="34"/>
      <c r="G62" s="34"/>
    </row>
    <row r="63" ht="150" spans="1:7">
      <c r="A63" s="35" t="s">
        <v>117</v>
      </c>
      <c r="B63" s="49" t="s">
        <v>118</v>
      </c>
      <c r="C63" s="37" t="s">
        <v>119</v>
      </c>
      <c r="D63" s="35" t="s">
        <v>53</v>
      </c>
      <c r="E63" s="38">
        <v>103</v>
      </c>
      <c r="F63" s="39">
        <v>0</v>
      </c>
      <c r="G63" s="62">
        <f t="shared" ref="G63:G66" si="5">E63*F63</f>
        <v>0</v>
      </c>
    </row>
    <row r="64" ht="45" spans="1:7">
      <c r="A64" s="35" t="s">
        <v>120</v>
      </c>
      <c r="B64" s="49" t="s">
        <v>118</v>
      </c>
      <c r="C64" s="37" t="s">
        <v>121</v>
      </c>
      <c r="D64" s="35" t="s">
        <v>53</v>
      </c>
      <c r="E64" s="38">
        <v>103</v>
      </c>
      <c r="F64" s="39">
        <v>0</v>
      </c>
      <c r="G64" s="62">
        <f t="shared" ref="G64" si="6">E64*F64</f>
        <v>0</v>
      </c>
    </row>
    <row r="65" ht="135" spans="1:7">
      <c r="A65" s="35" t="s">
        <v>122</v>
      </c>
      <c r="B65" s="49" t="s">
        <v>118</v>
      </c>
      <c r="C65" s="37" t="s">
        <v>123</v>
      </c>
      <c r="D65" s="35" t="s">
        <v>57</v>
      </c>
      <c r="E65" s="38">
        <v>1</v>
      </c>
      <c r="F65" s="39">
        <v>0</v>
      </c>
      <c r="G65" s="62">
        <f t="shared" si="5"/>
        <v>0</v>
      </c>
    </row>
    <row r="66" ht="60" spans="1:7">
      <c r="A66" s="35" t="s">
        <v>124</v>
      </c>
      <c r="B66" s="49" t="s">
        <v>125</v>
      </c>
      <c r="C66" s="37" t="s">
        <v>126</v>
      </c>
      <c r="D66" s="35" t="s">
        <v>53</v>
      </c>
      <c r="E66" s="38">
        <v>103</v>
      </c>
      <c r="F66" s="39">
        <v>0</v>
      </c>
      <c r="G66" s="62">
        <f t="shared" si="5"/>
        <v>0</v>
      </c>
    </row>
    <row r="67" spans="1:7">
      <c r="A67" s="41" t="s">
        <v>127</v>
      </c>
      <c r="B67" s="42"/>
      <c r="C67" s="42"/>
      <c r="D67" s="42"/>
      <c r="E67" s="42"/>
      <c r="F67" s="42"/>
      <c r="G67" s="43">
        <f>SUM(G60:G66)</f>
        <v>0</v>
      </c>
    </row>
    <row r="68" ht="18.75" spans="1:7">
      <c r="A68" s="65" t="s">
        <v>128</v>
      </c>
      <c r="B68" s="66"/>
      <c r="C68" s="66"/>
      <c r="D68" s="66"/>
      <c r="E68" s="66"/>
      <c r="F68" s="66"/>
      <c r="G68" s="66"/>
    </row>
    <row r="69" s="4" customFormat="1" ht="45" spans="1:7">
      <c r="A69" s="35" t="s">
        <v>129</v>
      </c>
      <c r="B69" s="49" t="s">
        <v>130</v>
      </c>
      <c r="C69" s="67" t="s">
        <v>131</v>
      </c>
      <c r="D69" s="35" t="s">
        <v>65</v>
      </c>
      <c r="E69" s="46">
        <v>18.28</v>
      </c>
      <c r="F69" s="39">
        <v>0</v>
      </c>
      <c r="G69" s="62">
        <f>E69*F69</f>
        <v>0</v>
      </c>
    </row>
    <row r="70" s="4" customFormat="1" ht="45" spans="1:7">
      <c r="A70" s="35" t="s">
        <v>132</v>
      </c>
      <c r="B70" s="49" t="s">
        <v>75</v>
      </c>
      <c r="C70" s="67" t="s">
        <v>133</v>
      </c>
      <c r="D70" s="35" t="s">
        <v>65</v>
      </c>
      <c r="E70" s="46">
        <v>18.28</v>
      </c>
      <c r="F70" s="39">
        <v>0</v>
      </c>
      <c r="G70" s="62">
        <f t="shared" ref="G70:G71" si="7">E70*F70</f>
        <v>0</v>
      </c>
    </row>
    <row r="71" s="4" customFormat="1" ht="90" spans="1:7">
      <c r="A71" s="35" t="s">
        <v>134</v>
      </c>
      <c r="B71" s="68" t="s">
        <v>135</v>
      </c>
      <c r="C71" s="67" t="s">
        <v>136</v>
      </c>
      <c r="D71" s="35" t="s">
        <v>137</v>
      </c>
      <c r="E71" s="46">
        <v>1</v>
      </c>
      <c r="F71" s="39">
        <v>0</v>
      </c>
      <c r="G71" s="62">
        <f t="shared" si="7"/>
        <v>0</v>
      </c>
    </row>
    <row r="72" spans="1:7">
      <c r="A72" s="41" t="s">
        <v>138</v>
      </c>
      <c r="B72" s="42"/>
      <c r="C72" s="42"/>
      <c r="D72" s="42"/>
      <c r="E72" s="42"/>
      <c r="F72" s="42"/>
      <c r="G72" s="43">
        <f>SUM(G69:G71)</f>
        <v>0</v>
      </c>
    </row>
    <row r="73" ht="18.75" spans="1:7">
      <c r="A73" s="65" t="s">
        <v>139</v>
      </c>
      <c r="B73" s="66"/>
      <c r="C73" s="66"/>
      <c r="D73" s="66"/>
      <c r="E73" s="66"/>
      <c r="F73" s="66"/>
      <c r="G73" s="66"/>
    </row>
    <row r="74" s="5" customFormat="1" spans="1:7">
      <c r="A74" s="69" t="s">
        <v>140</v>
      </c>
      <c r="B74" s="70"/>
      <c r="C74" s="70"/>
      <c r="D74" s="70"/>
      <c r="E74" s="70"/>
      <c r="F74" s="70"/>
      <c r="G74" s="71"/>
    </row>
    <row r="75" s="5" customFormat="1" ht="30" spans="1:7">
      <c r="A75" s="35" t="s">
        <v>141</v>
      </c>
      <c r="B75" s="49" t="s">
        <v>142</v>
      </c>
      <c r="C75" s="67" t="s">
        <v>143</v>
      </c>
      <c r="D75" s="35" t="s">
        <v>65</v>
      </c>
      <c r="E75" s="46">
        <v>1.6</v>
      </c>
      <c r="F75" s="39">
        <v>0</v>
      </c>
      <c r="G75" s="62">
        <f t="shared" ref="G75:G76" si="8">E75*F75</f>
        <v>0</v>
      </c>
    </row>
    <row r="76" ht="60" spans="1:7">
      <c r="A76" s="35" t="s">
        <v>144</v>
      </c>
      <c r="B76" s="49" t="s">
        <v>125</v>
      </c>
      <c r="C76" s="67" t="s">
        <v>145</v>
      </c>
      <c r="D76" s="35" t="s">
        <v>65</v>
      </c>
      <c r="E76" s="46">
        <v>1.6</v>
      </c>
      <c r="F76" s="39">
        <v>0</v>
      </c>
      <c r="G76" s="62">
        <f t="shared" si="8"/>
        <v>0</v>
      </c>
    </row>
    <row r="77" s="5" customFormat="1" ht="14.4" customHeight="1" spans="1:7">
      <c r="A77" s="72" t="s">
        <v>146</v>
      </c>
      <c r="B77" s="73"/>
      <c r="C77" s="73"/>
      <c r="D77" s="73"/>
      <c r="E77" s="73"/>
      <c r="F77" s="73"/>
      <c r="G77" s="74">
        <f>SUM(G75:G76)</f>
        <v>0</v>
      </c>
    </row>
    <row r="78" s="5" customFormat="1" spans="1:7">
      <c r="A78" s="69" t="s">
        <v>147</v>
      </c>
      <c r="B78" s="70"/>
      <c r="C78" s="70"/>
      <c r="D78" s="70"/>
      <c r="E78" s="70"/>
      <c r="F78" s="70"/>
      <c r="G78" s="71"/>
    </row>
    <row r="79" s="4" customFormat="1" ht="45" spans="1:7">
      <c r="A79" s="35" t="s">
        <v>148</v>
      </c>
      <c r="B79" s="49" t="s">
        <v>149</v>
      </c>
      <c r="C79" s="67" t="s">
        <v>150</v>
      </c>
      <c r="D79" s="35" t="s">
        <v>65</v>
      </c>
      <c r="E79" s="46">
        <f>3.9+3.12</f>
        <v>7.02</v>
      </c>
      <c r="F79" s="39">
        <v>0</v>
      </c>
      <c r="G79" s="62">
        <f t="shared" ref="G79:G82" si="9">E79*F79</f>
        <v>0</v>
      </c>
    </row>
    <row r="80" s="4" customFormat="1" ht="60" spans="1:7">
      <c r="A80" s="35" t="s">
        <v>151</v>
      </c>
      <c r="B80" s="49" t="s">
        <v>125</v>
      </c>
      <c r="C80" s="67" t="s">
        <v>152</v>
      </c>
      <c r="D80" s="35" t="s">
        <v>53</v>
      </c>
      <c r="E80" s="46">
        <v>8.2</v>
      </c>
      <c r="F80" s="39">
        <v>0</v>
      </c>
      <c r="G80" s="62">
        <f t="shared" si="9"/>
        <v>0</v>
      </c>
    </row>
    <row r="81" s="4" customFormat="1" ht="60" spans="1:7">
      <c r="A81" s="35" t="s">
        <v>153</v>
      </c>
      <c r="B81" s="49" t="s">
        <v>125</v>
      </c>
      <c r="C81" s="67" t="s">
        <v>154</v>
      </c>
      <c r="D81" s="35" t="s">
        <v>53</v>
      </c>
      <c r="E81" s="46">
        <v>3.3</v>
      </c>
      <c r="F81" s="39">
        <v>0</v>
      </c>
      <c r="G81" s="62">
        <f t="shared" si="9"/>
        <v>0</v>
      </c>
    </row>
    <row r="82" s="4" customFormat="1" ht="60" spans="1:7">
      <c r="A82" s="35" t="s">
        <v>155</v>
      </c>
      <c r="B82" s="49" t="s">
        <v>125</v>
      </c>
      <c r="C82" s="67" t="s">
        <v>156</v>
      </c>
      <c r="D82" s="35" t="s">
        <v>65</v>
      </c>
      <c r="E82" s="46">
        <v>1.9</v>
      </c>
      <c r="F82" s="39">
        <v>0</v>
      </c>
      <c r="G82" s="62">
        <f t="shared" si="9"/>
        <v>0</v>
      </c>
    </row>
    <row r="83" s="5" customFormat="1" ht="14.4" customHeight="1" spans="1:7">
      <c r="A83" s="72" t="s">
        <v>157</v>
      </c>
      <c r="B83" s="73"/>
      <c r="C83" s="73"/>
      <c r="D83" s="73"/>
      <c r="E83" s="73"/>
      <c r="F83" s="73"/>
      <c r="G83" s="74">
        <f>SUM(G79:G82)</f>
        <v>0</v>
      </c>
    </row>
    <row r="84" s="5" customFormat="1" spans="1:7">
      <c r="A84" s="69" t="s">
        <v>158</v>
      </c>
      <c r="B84" s="70"/>
      <c r="C84" s="70"/>
      <c r="D84" s="70"/>
      <c r="E84" s="70"/>
      <c r="F84" s="70"/>
      <c r="G84" s="71"/>
    </row>
    <row r="85" s="4" customFormat="1" ht="45" spans="1:7">
      <c r="A85" s="35" t="s">
        <v>159</v>
      </c>
      <c r="B85" s="49" t="s">
        <v>130</v>
      </c>
      <c r="C85" s="67" t="s">
        <v>160</v>
      </c>
      <c r="D85" s="35" t="s">
        <v>65</v>
      </c>
      <c r="E85" s="46">
        <f>3.12+3.9+0.585+2.54+3.315</f>
        <v>13.46</v>
      </c>
      <c r="F85" s="39">
        <v>0</v>
      </c>
      <c r="G85" s="62">
        <f>E85*F85</f>
        <v>0</v>
      </c>
    </row>
    <row r="86" s="4" customFormat="1" ht="45" spans="1:7">
      <c r="A86" s="35" t="s">
        <v>161</v>
      </c>
      <c r="B86" s="49" t="s">
        <v>75</v>
      </c>
      <c r="C86" s="67" t="s">
        <v>162</v>
      </c>
      <c r="D86" s="35" t="s">
        <v>65</v>
      </c>
      <c r="E86" s="46">
        <v>13.46</v>
      </c>
      <c r="F86" s="39">
        <v>0</v>
      </c>
      <c r="G86" s="62">
        <f t="shared" ref="G86:G87" si="10">E86*F86</f>
        <v>0</v>
      </c>
    </row>
    <row r="87" s="4" customFormat="1" ht="75" spans="1:7">
      <c r="A87" s="35" t="s">
        <v>163</v>
      </c>
      <c r="B87" s="68" t="s">
        <v>164</v>
      </c>
      <c r="C87" s="67" t="s">
        <v>165</v>
      </c>
      <c r="D87" s="35" t="s">
        <v>65</v>
      </c>
      <c r="E87" s="46">
        <v>1.9</v>
      </c>
      <c r="F87" s="39">
        <v>0</v>
      </c>
      <c r="G87" s="62">
        <f t="shared" si="10"/>
        <v>0</v>
      </c>
    </row>
    <row r="88" s="5" customFormat="1" ht="14.4" customHeight="1" spans="1:7">
      <c r="A88" s="72" t="s">
        <v>166</v>
      </c>
      <c r="B88" s="73"/>
      <c r="C88" s="73"/>
      <c r="D88" s="73"/>
      <c r="E88" s="73"/>
      <c r="F88" s="73"/>
      <c r="G88" s="74">
        <f>SUM(G85:G87)</f>
        <v>0</v>
      </c>
    </row>
    <row r="89" s="5" customFormat="1" spans="1:7">
      <c r="A89" s="69" t="s">
        <v>167</v>
      </c>
      <c r="B89" s="70"/>
      <c r="C89" s="70"/>
      <c r="D89" s="70"/>
      <c r="E89" s="70"/>
      <c r="F89" s="70"/>
      <c r="G89" s="71"/>
    </row>
    <row r="90" s="4" customFormat="1" ht="90" spans="1:7">
      <c r="A90" s="35" t="s">
        <v>168</v>
      </c>
      <c r="B90" s="68" t="s">
        <v>135</v>
      </c>
      <c r="C90" s="67" t="s">
        <v>169</v>
      </c>
      <c r="D90" s="75" t="s">
        <v>137</v>
      </c>
      <c r="E90" s="46">
        <v>1</v>
      </c>
      <c r="F90" s="39">
        <v>0</v>
      </c>
      <c r="G90" s="62">
        <f t="shared" ref="G90" si="11">F90*E90</f>
        <v>0</v>
      </c>
    </row>
    <row r="91" s="5" customFormat="1" ht="14.4" customHeight="1" spans="1:7">
      <c r="A91" s="72" t="s">
        <v>170</v>
      </c>
      <c r="B91" s="73"/>
      <c r="C91" s="73"/>
      <c r="D91" s="73"/>
      <c r="E91" s="73"/>
      <c r="F91" s="73"/>
      <c r="G91" s="74">
        <f>SUM(G90:G90)</f>
        <v>0</v>
      </c>
    </row>
    <row r="92" spans="1:7">
      <c r="A92" s="76" t="s">
        <v>171</v>
      </c>
      <c r="B92" s="77"/>
      <c r="C92" s="77"/>
      <c r="D92" s="77"/>
      <c r="E92" s="77"/>
      <c r="F92" s="78"/>
      <c r="G92" s="43">
        <f>G91+G88+G83+G77</f>
        <v>0</v>
      </c>
    </row>
    <row r="93" ht="18.75" spans="1:7">
      <c r="A93" s="34" t="s">
        <v>172</v>
      </c>
      <c r="B93" s="34"/>
      <c r="C93" s="34"/>
      <c r="D93" s="34"/>
      <c r="E93" s="34"/>
      <c r="F93" s="34"/>
      <c r="G93" s="34"/>
    </row>
    <row r="94" s="5" customFormat="1" ht="20.4" customHeight="1" spans="1:7">
      <c r="A94" s="69" t="s">
        <v>173</v>
      </c>
      <c r="B94" s="70"/>
      <c r="C94" s="70"/>
      <c r="D94" s="70"/>
      <c r="E94" s="70"/>
      <c r="F94" s="70"/>
      <c r="G94" s="71"/>
    </row>
    <row r="95" s="5" customFormat="1" ht="90" spans="1:7">
      <c r="A95" s="35" t="s">
        <v>174</v>
      </c>
      <c r="B95" s="79" t="s">
        <v>175</v>
      </c>
      <c r="C95" s="80" t="s">
        <v>176</v>
      </c>
      <c r="D95" s="35" t="s">
        <v>137</v>
      </c>
      <c r="E95" s="38">
        <v>1</v>
      </c>
      <c r="F95" s="39">
        <v>0</v>
      </c>
      <c r="G95" s="57">
        <f t="shared" ref="G95:G104" si="12">+F95*E95</f>
        <v>0</v>
      </c>
    </row>
    <row r="96" s="5" customFormat="1" ht="150" spans="1:7">
      <c r="A96" s="35" t="s">
        <v>177</v>
      </c>
      <c r="B96" s="79" t="s">
        <v>178</v>
      </c>
      <c r="C96" s="81" t="s">
        <v>179</v>
      </c>
      <c r="D96" s="35" t="s">
        <v>137</v>
      </c>
      <c r="E96" s="38">
        <v>1</v>
      </c>
      <c r="F96" s="39">
        <v>0</v>
      </c>
      <c r="G96" s="82">
        <f t="shared" si="12"/>
        <v>0</v>
      </c>
    </row>
    <row r="97" s="5" customFormat="1" ht="135" spans="1:7">
      <c r="A97" s="35" t="s">
        <v>180</v>
      </c>
      <c r="B97" s="79" t="s">
        <v>181</v>
      </c>
      <c r="C97" s="81" t="s">
        <v>182</v>
      </c>
      <c r="D97" s="35" t="s">
        <v>137</v>
      </c>
      <c r="E97" s="38">
        <v>1</v>
      </c>
      <c r="F97" s="39">
        <v>0</v>
      </c>
      <c r="G97" s="82">
        <f t="shared" si="12"/>
        <v>0</v>
      </c>
    </row>
    <row r="98" s="5" customFormat="1" ht="180" spans="1:7">
      <c r="A98" s="35" t="s">
        <v>183</v>
      </c>
      <c r="B98" s="79" t="s">
        <v>181</v>
      </c>
      <c r="C98" s="81" t="s">
        <v>184</v>
      </c>
      <c r="D98" s="35" t="s">
        <v>137</v>
      </c>
      <c r="E98" s="38">
        <v>1</v>
      </c>
      <c r="F98" s="39">
        <v>0</v>
      </c>
      <c r="G98" s="82">
        <f t="shared" si="12"/>
        <v>0</v>
      </c>
    </row>
    <row r="99" s="5" customFormat="1" ht="105" spans="1:7">
      <c r="A99" s="35" t="s">
        <v>185</v>
      </c>
      <c r="B99" s="79" t="s">
        <v>186</v>
      </c>
      <c r="C99" s="81" t="s">
        <v>187</v>
      </c>
      <c r="D99" s="35" t="s">
        <v>137</v>
      </c>
      <c r="E99" s="38">
        <v>3</v>
      </c>
      <c r="F99" s="39">
        <v>0</v>
      </c>
      <c r="G99" s="82">
        <f t="shared" si="12"/>
        <v>0</v>
      </c>
    </row>
    <row r="100" s="5" customFormat="1" ht="105" spans="1:7">
      <c r="A100" s="35" t="s">
        <v>188</v>
      </c>
      <c r="B100" s="79" t="s">
        <v>189</v>
      </c>
      <c r="C100" s="81" t="s">
        <v>190</v>
      </c>
      <c r="D100" s="35" t="s">
        <v>137</v>
      </c>
      <c r="E100" s="38">
        <v>3</v>
      </c>
      <c r="F100" s="39">
        <v>0</v>
      </c>
      <c r="G100" s="82">
        <f t="shared" si="12"/>
        <v>0</v>
      </c>
    </row>
    <row r="101" s="5" customFormat="1" ht="75" spans="1:7">
      <c r="A101" s="35" t="s">
        <v>191</v>
      </c>
      <c r="B101" s="79" t="s">
        <v>181</v>
      </c>
      <c r="C101" s="81" t="s">
        <v>192</v>
      </c>
      <c r="D101" s="35" t="s">
        <v>137</v>
      </c>
      <c r="E101" s="38">
        <v>2</v>
      </c>
      <c r="F101" s="39">
        <v>0</v>
      </c>
      <c r="G101" s="82">
        <f t="shared" si="12"/>
        <v>0</v>
      </c>
    </row>
    <row r="102" s="5" customFormat="1" ht="90" spans="1:7">
      <c r="A102" s="35" t="s">
        <v>193</v>
      </c>
      <c r="B102" s="79" t="s">
        <v>181</v>
      </c>
      <c r="C102" s="81" t="s">
        <v>194</v>
      </c>
      <c r="D102" s="35" t="s">
        <v>137</v>
      </c>
      <c r="E102" s="38">
        <v>2</v>
      </c>
      <c r="F102" s="39">
        <v>0</v>
      </c>
      <c r="G102" s="82">
        <f t="shared" si="12"/>
        <v>0</v>
      </c>
    </row>
    <row r="103" s="5" customFormat="1" ht="45" spans="1:7">
      <c r="A103" s="35" t="s">
        <v>195</v>
      </c>
      <c r="B103" s="79" t="s">
        <v>181</v>
      </c>
      <c r="C103" s="81" t="s">
        <v>196</v>
      </c>
      <c r="D103" s="35" t="s">
        <v>137</v>
      </c>
      <c r="E103" s="38">
        <v>4</v>
      </c>
      <c r="F103" s="39">
        <v>0</v>
      </c>
      <c r="G103" s="82">
        <f t="shared" si="12"/>
        <v>0</v>
      </c>
    </row>
    <row r="104" s="5" customFormat="1" ht="60" spans="1:7">
      <c r="A104" s="35" t="s">
        <v>197</v>
      </c>
      <c r="B104" s="79" t="s">
        <v>181</v>
      </c>
      <c r="C104" s="81" t="s">
        <v>198</v>
      </c>
      <c r="D104" s="35" t="s">
        <v>137</v>
      </c>
      <c r="E104" s="38">
        <v>4</v>
      </c>
      <c r="F104" s="39">
        <v>0</v>
      </c>
      <c r="G104" s="82">
        <f t="shared" si="12"/>
        <v>0</v>
      </c>
    </row>
    <row r="105" s="5" customFormat="1" ht="75" spans="1:7">
      <c r="A105" s="35" t="s">
        <v>199</v>
      </c>
      <c r="B105" s="79" t="s">
        <v>186</v>
      </c>
      <c r="C105" s="81" t="s">
        <v>200</v>
      </c>
      <c r="D105" s="35" t="s">
        <v>137</v>
      </c>
      <c r="E105" s="38">
        <v>2</v>
      </c>
      <c r="F105" s="39">
        <v>0</v>
      </c>
      <c r="G105" s="83">
        <f t="shared" ref="G105:G110" si="13">F105*E105</f>
        <v>0</v>
      </c>
    </row>
    <row r="106" s="5" customFormat="1" ht="75" spans="1:7">
      <c r="A106" s="35" t="s">
        <v>201</v>
      </c>
      <c r="B106" s="79" t="s">
        <v>189</v>
      </c>
      <c r="C106" s="81" t="s">
        <v>202</v>
      </c>
      <c r="D106" s="35" t="s">
        <v>137</v>
      </c>
      <c r="E106" s="38">
        <v>2</v>
      </c>
      <c r="F106" s="39">
        <v>0</v>
      </c>
      <c r="G106" s="83">
        <f t="shared" si="13"/>
        <v>0</v>
      </c>
    </row>
    <row r="107" s="5" customFormat="1" ht="60" spans="1:7">
      <c r="A107" s="35" t="s">
        <v>203</v>
      </c>
      <c r="B107" s="84" t="s">
        <v>186</v>
      </c>
      <c r="C107" s="81" t="s">
        <v>204</v>
      </c>
      <c r="D107" s="35" t="s">
        <v>137</v>
      </c>
      <c r="E107" s="38">
        <v>3</v>
      </c>
      <c r="F107" s="39">
        <v>0</v>
      </c>
      <c r="G107" s="83">
        <f t="shared" si="13"/>
        <v>0</v>
      </c>
    </row>
    <row r="108" s="5" customFormat="1" ht="60" spans="1:7">
      <c r="A108" s="35" t="s">
        <v>205</v>
      </c>
      <c r="B108" s="84" t="s">
        <v>186</v>
      </c>
      <c r="C108" s="81" t="s">
        <v>206</v>
      </c>
      <c r="D108" s="35" t="s">
        <v>137</v>
      </c>
      <c r="E108" s="38">
        <v>6</v>
      </c>
      <c r="F108" s="39">
        <v>0</v>
      </c>
      <c r="G108" s="83">
        <f t="shared" si="13"/>
        <v>0</v>
      </c>
    </row>
    <row r="109" s="5" customFormat="1" ht="60" spans="1:7">
      <c r="A109" s="35" t="s">
        <v>207</v>
      </c>
      <c r="B109" s="84" t="s">
        <v>186</v>
      </c>
      <c r="C109" s="81" t="s">
        <v>208</v>
      </c>
      <c r="D109" s="35" t="s">
        <v>137</v>
      </c>
      <c r="E109" s="38">
        <v>2</v>
      </c>
      <c r="F109" s="39">
        <v>0</v>
      </c>
      <c r="G109" s="83">
        <f t="shared" si="13"/>
        <v>0</v>
      </c>
    </row>
    <row r="110" s="5" customFormat="1" ht="60" spans="1:7">
      <c r="A110" s="35" t="s">
        <v>209</v>
      </c>
      <c r="B110" s="84" t="s">
        <v>186</v>
      </c>
      <c r="C110" s="81" t="s">
        <v>210</v>
      </c>
      <c r="D110" s="35" t="s">
        <v>137</v>
      </c>
      <c r="E110" s="38">
        <v>2</v>
      </c>
      <c r="F110" s="39">
        <v>0</v>
      </c>
      <c r="G110" s="83">
        <f t="shared" si="13"/>
        <v>0</v>
      </c>
    </row>
    <row r="111" s="5" customFormat="1" ht="14.4" customHeight="1" spans="1:7">
      <c r="A111" s="72" t="s">
        <v>211</v>
      </c>
      <c r="B111" s="73"/>
      <c r="C111" s="73"/>
      <c r="D111" s="73"/>
      <c r="E111" s="73"/>
      <c r="F111" s="73"/>
      <c r="G111" s="74">
        <f>SUM(G95:G110)</f>
        <v>0</v>
      </c>
    </row>
    <row r="112" s="5" customFormat="1" ht="14.4" customHeight="1" spans="1:7">
      <c r="A112" s="69" t="s">
        <v>212</v>
      </c>
      <c r="B112" s="70"/>
      <c r="C112" s="70"/>
      <c r="D112" s="70"/>
      <c r="E112" s="70"/>
      <c r="F112" s="70"/>
      <c r="G112" s="71"/>
    </row>
    <row r="113" s="5" customFormat="1" ht="120" spans="1:7">
      <c r="A113" s="35" t="s">
        <v>213</v>
      </c>
      <c r="B113" s="84" t="s">
        <v>214</v>
      </c>
      <c r="C113" s="85" t="s">
        <v>215</v>
      </c>
      <c r="D113" s="35" t="s">
        <v>137</v>
      </c>
      <c r="E113" s="38">
        <v>1</v>
      </c>
      <c r="F113" s="39">
        <v>0</v>
      </c>
      <c r="G113" s="83">
        <f t="shared" ref="G113:G124" si="14">F113*E113</f>
        <v>0</v>
      </c>
    </row>
    <row r="114" s="5" customFormat="1" ht="150" spans="1:7">
      <c r="A114" s="35" t="s">
        <v>216</v>
      </c>
      <c r="B114" s="84" t="s">
        <v>214</v>
      </c>
      <c r="C114" s="85" t="s">
        <v>217</v>
      </c>
      <c r="D114" s="35" t="s">
        <v>137</v>
      </c>
      <c r="E114" s="38">
        <v>1</v>
      </c>
      <c r="F114" s="39">
        <v>0</v>
      </c>
      <c r="G114" s="83">
        <f t="shared" si="14"/>
        <v>0</v>
      </c>
    </row>
    <row r="115" s="5" customFormat="1" ht="75" spans="1:7">
      <c r="A115" s="35" t="s">
        <v>218</v>
      </c>
      <c r="B115" s="84" t="s">
        <v>219</v>
      </c>
      <c r="C115" s="81" t="s">
        <v>220</v>
      </c>
      <c r="D115" s="35" t="s">
        <v>137</v>
      </c>
      <c r="E115" s="38">
        <v>1</v>
      </c>
      <c r="F115" s="39">
        <v>0</v>
      </c>
      <c r="G115" s="83">
        <f t="shared" si="14"/>
        <v>0</v>
      </c>
    </row>
    <row r="116" s="5" customFormat="1" ht="90" spans="1:7">
      <c r="A116" s="35" t="s">
        <v>221</v>
      </c>
      <c r="B116" s="84" t="s">
        <v>219</v>
      </c>
      <c r="C116" s="81" t="s">
        <v>222</v>
      </c>
      <c r="D116" s="35" t="s">
        <v>137</v>
      </c>
      <c r="E116" s="38">
        <v>1</v>
      </c>
      <c r="F116" s="39">
        <v>0</v>
      </c>
      <c r="G116" s="83">
        <f t="shared" si="14"/>
        <v>0</v>
      </c>
    </row>
    <row r="117" s="5" customFormat="1" ht="75" spans="1:7">
      <c r="A117" s="35" t="s">
        <v>223</v>
      </c>
      <c r="B117" s="84" t="s">
        <v>224</v>
      </c>
      <c r="C117" s="81" t="s">
        <v>225</v>
      </c>
      <c r="D117" s="35" t="s">
        <v>137</v>
      </c>
      <c r="E117" s="38">
        <v>1</v>
      </c>
      <c r="F117" s="39">
        <v>0</v>
      </c>
      <c r="G117" s="83">
        <f t="shared" si="14"/>
        <v>0</v>
      </c>
    </row>
    <row r="118" s="5" customFormat="1" ht="75" spans="1:7">
      <c r="A118" s="35" t="s">
        <v>226</v>
      </c>
      <c r="B118" s="84" t="s">
        <v>224</v>
      </c>
      <c r="C118" s="81" t="s">
        <v>227</v>
      </c>
      <c r="D118" s="35" t="s">
        <v>137</v>
      </c>
      <c r="E118" s="38">
        <v>1</v>
      </c>
      <c r="F118" s="39">
        <v>0</v>
      </c>
      <c r="G118" s="83">
        <f t="shared" si="14"/>
        <v>0</v>
      </c>
    </row>
    <row r="119" s="5" customFormat="1" ht="105" spans="1:7">
      <c r="A119" s="35" t="s">
        <v>228</v>
      </c>
      <c r="B119" s="84" t="s">
        <v>229</v>
      </c>
      <c r="C119" s="81" t="s">
        <v>230</v>
      </c>
      <c r="D119" s="35" t="s">
        <v>137</v>
      </c>
      <c r="E119" s="38">
        <v>2</v>
      </c>
      <c r="F119" s="39">
        <v>0</v>
      </c>
      <c r="G119" s="83">
        <f t="shared" si="14"/>
        <v>0</v>
      </c>
    </row>
    <row r="120" s="5" customFormat="1" ht="105" spans="1:7">
      <c r="A120" s="35" t="s">
        <v>231</v>
      </c>
      <c r="B120" s="84" t="s">
        <v>229</v>
      </c>
      <c r="C120" s="81" t="s">
        <v>232</v>
      </c>
      <c r="D120" s="35" t="s">
        <v>137</v>
      </c>
      <c r="E120" s="38">
        <v>2</v>
      </c>
      <c r="F120" s="39">
        <v>0</v>
      </c>
      <c r="G120" s="83">
        <f t="shared" si="14"/>
        <v>0</v>
      </c>
    </row>
    <row r="121" s="5" customFormat="1" ht="30" spans="1:7">
      <c r="A121" s="35" t="s">
        <v>233</v>
      </c>
      <c r="B121" s="84" t="s">
        <v>234</v>
      </c>
      <c r="C121" s="81" t="s">
        <v>235</v>
      </c>
      <c r="D121" s="35" t="s">
        <v>137</v>
      </c>
      <c r="E121" s="38">
        <v>6</v>
      </c>
      <c r="F121" s="39">
        <v>0</v>
      </c>
      <c r="G121" s="83">
        <f t="shared" si="14"/>
        <v>0</v>
      </c>
    </row>
    <row r="122" s="5" customFormat="1" ht="30" spans="1:7">
      <c r="A122" s="35" t="s">
        <v>236</v>
      </c>
      <c r="B122" s="84" t="s">
        <v>237</v>
      </c>
      <c r="C122" s="81" t="s">
        <v>238</v>
      </c>
      <c r="D122" s="35" t="s">
        <v>137</v>
      </c>
      <c r="E122" s="38">
        <v>6</v>
      </c>
      <c r="F122" s="39">
        <v>0</v>
      </c>
      <c r="G122" s="83">
        <f t="shared" si="14"/>
        <v>0</v>
      </c>
    </row>
    <row r="123" s="5" customFormat="1" ht="90" spans="1:7">
      <c r="A123" s="35" t="s">
        <v>239</v>
      </c>
      <c r="B123" s="84" t="s">
        <v>240</v>
      </c>
      <c r="C123" s="81" t="s">
        <v>241</v>
      </c>
      <c r="D123" s="35" t="s">
        <v>137</v>
      </c>
      <c r="E123" s="38">
        <v>1</v>
      </c>
      <c r="F123" s="39">
        <v>0</v>
      </c>
      <c r="G123" s="83">
        <f t="shared" si="14"/>
        <v>0</v>
      </c>
    </row>
    <row r="124" s="5" customFormat="1" ht="105" spans="1:7">
      <c r="A124" s="35" t="s">
        <v>242</v>
      </c>
      <c r="B124" s="84" t="s">
        <v>240</v>
      </c>
      <c r="C124" s="81" t="s">
        <v>243</v>
      </c>
      <c r="D124" s="35" t="s">
        <v>137</v>
      </c>
      <c r="E124" s="38">
        <v>1</v>
      </c>
      <c r="F124" s="39">
        <v>0</v>
      </c>
      <c r="G124" s="83">
        <f t="shared" si="14"/>
        <v>0</v>
      </c>
    </row>
    <row r="125" s="5" customFormat="1" ht="14.4" customHeight="1" spans="1:7">
      <c r="A125" s="72" t="s">
        <v>244</v>
      </c>
      <c r="B125" s="73"/>
      <c r="C125" s="73"/>
      <c r="D125" s="73"/>
      <c r="E125" s="73"/>
      <c r="F125" s="73"/>
      <c r="G125" s="74">
        <f>SUM(G113:G122)</f>
        <v>0</v>
      </c>
    </row>
    <row r="126" s="5" customFormat="1" spans="1:7">
      <c r="A126" s="69" t="s">
        <v>245</v>
      </c>
      <c r="B126" s="70"/>
      <c r="C126" s="70"/>
      <c r="D126" s="70"/>
      <c r="E126" s="70"/>
      <c r="F126" s="70"/>
      <c r="G126" s="71"/>
    </row>
    <row r="127" s="5" customFormat="1" ht="75" spans="1:7">
      <c r="A127" s="35" t="s">
        <v>246</v>
      </c>
      <c r="B127" s="84" t="s">
        <v>247</v>
      </c>
      <c r="C127" s="85" t="s">
        <v>248</v>
      </c>
      <c r="D127" s="35" t="s">
        <v>53</v>
      </c>
      <c r="E127" s="86">
        <v>10</v>
      </c>
      <c r="F127" s="39">
        <v>0</v>
      </c>
      <c r="G127" s="83">
        <f t="shared" ref="G127:G134" si="15">F127*E127</f>
        <v>0</v>
      </c>
    </row>
    <row r="128" s="5" customFormat="1" ht="90" spans="1:7">
      <c r="A128" s="35" t="s">
        <v>249</v>
      </c>
      <c r="B128" s="84" t="s">
        <v>247</v>
      </c>
      <c r="C128" s="85" t="s">
        <v>250</v>
      </c>
      <c r="D128" s="35" t="s">
        <v>53</v>
      </c>
      <c r="E128" s="86">
        <v>10</v>
      </c>
      <c r="F128" s="39">
        <v>0</v>
      </c>
      <c r="G128" s="83">
        <f t="shared" si="15"/>
        <v>0</v>
      </c>
    </row>
    <row r="129" s="5" customFormat="1" ht="75" spans="1:7">
      <c r="A129" s="35" t="s">
        <v>251</v>
      </c>
      <c r="B129" s="84" t="s">
        <v>247</v>
      </c>
      <c r="C129" s="85" t="s">
        <v>252</v>
      </c>
      <c r="D129" s="35" t="s">
        <v>53</v>
      </c>
      <c r="E129" s="86">
        <v>10</v>
      </c>
      <c r="F129" s="39">
        <v>0</v>
      </c>
      <c r="G129" s="83">
        <f t="shared" si="15"/>
        <v>0</v>
      </c>
    </row>
    <row r="130" s="5" customFormat="1" ht="75" spans="1:7">
      <c r="A130" s="35" t="s">
        <v>253</v>
      </c>
      <c r="B130" s="84" t="s">
        <v>247</v>
      </c>
      <c r="C130" s="85" t="s">
        <v>254</v>
      </c>
      <c r="D130" s="35" t="s">
        <v>53</v>
      </c>
      <c r="E130" s="86">
        <v>10</v>
      </c>
      <c r="F130" s="39">
        <v>0</v>
      </c>
      <c r="G130" s="83">
        <f t="shared" si="15"/>
        <v>0</v>
      </c>
    </row>
    <row r="131" s="5" customFormat="1" ht="75" spans="1:7">
      <c r="A131" s="35" t="s">
        <v>255</v>
      </c>
      <c r="B131" s="84" t="s">
        <v>247</v>
      </c>
      <c r="C131" s="85" t="s">
        <v>256</v>
      </c>
      <c r="D131" s="35" t="s">
        <v>53</v>
      </c>
      <c r="E131" s="86">
        <v>10</v>
      </c>
      <c r="F131" s="39">
        <v>0</v>
      </c>
      <c r="G131" s="83">
        <f t="shared" si="15"/>
        <v>0</v>
      </c>
    </row>
    <row r="132" s="5" customFormat="1" ht="75" spans="1:7">
      <c r="A132" s="35" t="s">
        <v>257</v>
      </c>
      <c r="B132" s="84" t="s">
        <v>247</v>
      </c>
      <c r="C132" s="85" t="s">
        <v>258</v>
      </c>
      <c r="D132" s="35" t="s">
        <v>53</v>
      </c>
      <c r="E132" s="86">
        <v>10</v>
      </c>
      <c r="F132" s="39">
        <v>0</v>
      </c>
      <c r="G132" s="83">
        <f t="shared" si="15"/>
        <v>0</v>
      </c>
    </row>
    <row r="133" s="5" customFormat="1" ht="60" spans="1:7">
      <c r="A133" s="35" t="s">
        <v>259</v>
      </c>
      <c r="B133" s="84" t="s">
        <v>247</v>
      </c>
      <c r="C133" s="85" t="s">
        <v>260</v>
      </c>
      <c r="D133" s="35" t="s">
        <v>53</v>
      </c>
      <c r="E133" s="86">
        <v>10</v>
      </c>
      <c r="F133" s="39">
        <v>0</v>
      </c>
      <c r="G133" s="83">
        <f t="shared" si="15"/>
        <v>0</v>
      </c>
    </row>
    <row r="134" s="5" customFormat="1" ht="75" spans="1:7">
      <c r="A134" s="35" t="s">
        <v>261</v>
      </c>
      <c r="B134" s="84" t="s">
        <v>247</v>
      </c>
      <c r="C134" s="85" t="s">
        <v>262</v>
      </c>
      <c r="D134" s="35" t="s">
        <v>53</v>
      </c>
      <c r="E134" s="86">
        <v>10</v>
      </c>
      <c r="F134" s="39">
        <v>0</v>
      </c>
      <c r="G134" s="83">
        <f t="shared" si="15"/>
        <v>0</v>
      </c>
    </row>
    <row r="135" s="5" customFormat="1" ht="14.4" customHeight="1" spans="1:7">
      <c r="A135" s="72" t="s">
        <v>263</v>
      </c>
      <c r="B135" s="73"/>
      <c r="C135" s="73"/>
      <c r="D135" s="73"/>
      <c r="E135" s="73"/>
      <c r="F135" s="73"/>
      <c r="G135" s="74">
        <f>SUM(G127:G134)</f>
        <v>0</v>
      </c>
    </row>
    <row r="136" s="5" customFormat="1" spans="1:7">
      <c r="A136" s="69" t="s">
        <v>264</v>
      </c>
      <c r="B136" s="70"/>
      <c r="C136" s="70"/>
      <c r="D136" s="70"/>
      <c r="E136" s="70"/>
      <c r="F136" s="70"/>
      <c r="G136" s="71"/>
    </row>
    <row r="137" s="5" customFormat="1" ht="165" spans="1:7">
      <c r="A137" s="35" t="s">
        <v>265</v>
      </c>
      <c r="B137" s="68" t="s">
        <v>266</v>
      </c>
      <c r="C137" s="85" t="s">
        <v>267</v>
      </c>
      <c r="D137" s="35" t="s">
        <v>137</v>
      </c>
      <c r="E137" s="86">
        <v>1</v>
      </c>
      <c r="F137" s="39">
        <v>0</v>
      </c>
      <c r="G137" s="83">
        <f>F137*E137</f>
        <v>0</v>
      </c>
    </row>
    <row r="138" s="5" customFormat="1" ht="165" spans="1:7">
      <c r="A138" s="35" t="s">
        <v>268</v>
      </c>
      <c r="B138" s="68" t="s">
        <v>266</v>
      </c>
      <c r="C138" s="85" t="s">
        <v>269</v>
      </c>
      <c r="D138" s="35" t="s">
        <v>137</v>
      </c>
      <c r="E138" s="86">
        <v>1</v>
      </c>
      <c r="F138" s="39">
        <v>0</v>
      </c>
      <c r="G138" s="83">
        <f>F138*E138</f>
        <v>0</v>
      </c>
    </row>
    <row r="139" s="5" customFormat="1" ht="14.4" customHeight="1" spans="1:7">
      <c r="A139" s="72" t="s">
        <v>270</v>
      </c>
      <c r="B139" s="73"/>
      <c r="C139" s="73"/>
      <c r="D139" s="73"/>
      <c r="E139" s="73"/>
      <c r="F139" s="73"/>
      <c r="G139" s="74">
        <f>SUM(G137:G138)</f>
        <v>0</v>
      </c>
    </row>
    <row r="140" s="5" customFormat="1" spans="1:7">
      <c r="A140" s="69" t="s">
        <v>271</v>
      </c>
      <c r="B140" s="70"/>
      <c r="C140" s="70"/>
      <c r="D140" s="70"/>
      <c r="E140" s="70"/>
      <c r="F140" s="70"/>
      <c r="G140" s="71"/>
    </row>
    <row r="141" s="5" customFormat="1" ht="105" spans="1:7">
      <c r="A141" s="35" t="s">
        <v>272</v>
      </c>
      <c r="B141" s="84" t="s">
        <v>273</v>
      </c>
      <c r="C141" s="80" t="s">
        <v>274</v>
      </c>
      <c r="D141" s="35" t="s">
        <v>137</v>
      </c>
      <c r="E141" s="38">
        <v>1</v>
      </c>
      <c r="F141" s="39">
        <v>0</v>
      </c>
      <c r="G141" s="83">
        <f t="shared" ref="G141:G146" si="16">F141*E141</f>
        <v>0</v>
      </c>
    </row>
    <row r="142" s="5" customFormat="1" ht="120" spans="1:7">
      <c r="A142" s="35" t="s">
        <v>275</v>
      </c>
      <c r="B142" s="49" t="s">
        <v>276</v>
      </c>
      <c r="C142" s="81" t="s">
        <v>277</v>
      </c>
      <c r="D142" s="35" t="s">
        <v>137</v>
      </c>
      <c r="E142" s="38">
        <v>1</v>
      </c>
      <c r="F142" s="39">
        <v>0</v>
      </c>
      <c r="G142" s="83">
        <f t="shared" si="16"/>
        <v>0</v>
      </c>
    </row>
    <row r="143" s="5" customFormat="1" ht="60" spans="1:7">
      <c r="A143" s="35" t="s">
        <v>278</v>
      </c>
      <c r="B143" s="84" t="s">
        <v>279</v>
      </c>
      <c r="C143" s="81" t="s">
        <v>280</v>
      </c>
      <c r="D143" s="35" t="s">
        <v>137</v>
      </c>
      <c r="E143" s="38">
        <v>1</v>
      </c>
      <c r="F143" s="39">
        <v>0</v>
      </c>
      <c r="G143" s="83">
        <f t="shared" si="16"/>
        <v>0</v>
      </c>
    </row>
    <row r="144" s="5" customFormat="1" ht="60" spans="1:7">
      <c r="A144" s="35" t="s">
        <v>281</v>
      </c>
      <c r="B144" s="84" t="s">
        <v>279</v>
      </c>
      <c r="C144" s="81" t="s">
        <v>282</v>
      </c>
      <c r="D144" s="35" t="s">
        <v>137</v>
      </c>
      <c r="E144" s="38">
        <v>1</v>
      </c>
      <c r="F144" s="39">
        <v>0</v>
      </c>
      <c r="G144" s="83">
        <f t="shared" si="16"/>
        <v>0</v>
      </c>
    </row>
    <row r="145" s="5" customFormat="1" ht="90" spans="1:7">
      <c r="A145" s="35" t="s">
        <v>283</v>
      </c>
      <c r="B145" s="84" t="s">
        <v>284</v>
      </c>
      <c r="C145" s="87" t="s">
        <v>285</v>
      </c>
      <c r="D145" s="35" t="s">
        <v>286</v>
      </c>
      <c r="E145" s="38">
        <v>1</v>
      </c>
      <c r="F145" s="39">
        <v>0</v>
      </c>
      <c r="G145" s="83">
        <f t="shared" si="16"/>
        <v>0</v>
      </c>
    </row>
    <row r="146" s="5" customFormat="1" ht="105" spans="1:7">
      <c r="A146" s="35" t="s">
        <v>287</v>
      </c>
      <c r="B146" s="84" t="s">
        <v>284</v>
      </c>
      <c r="C146" s="87" t="s">
        <v>288</v>
      </c>
      <c r="D146" s="35" t="s">
        <v>286</v>
      </c>
      <c r="E146" s="38">
        <v>1</v>
      </c>
      <c r="F146" s="39">
        <v>0</v>
      </c>
      <c r="G146" s="83">
        <f t="shared" si="16"/>
        <v>0</v>
      </c>
    </row>
    <row r="147" s="5" customFormat="1" ht="45" spans="1:7">
      <c r="A147" s="35" t="s">
        <v>289</v>
      </c>
      <c r="B147" s="49" t="s">
        <v>290</v>
      </c>
      <c r="C147" s="88" t="s">
        <v>291</v>
      </c>
      <c r="D147" s="35" t="s">
        <v>137</v>
      </c>
      <c r="E147" s="38">
        <v>1</v>
      </c>
      <c r="F147" s="39">
        <v>0</v>
      </c>
      <c r="G147" s="83">
        <f>E147*F147</f>
        <v>0</v>
      </c>
    </row>
    <row r="148" s="5" customFormat="1" ht="45" spans="1:7">
      <c r="A148" s="35" t="s">
        <v>292</v>
      </c>
      <c r="B148" s="49" t="s">
        <v>293</v>
      </c>
      <c r="C148" s="81" t="s">
        <v>294</v>
      </c>
      <c r="D148" s="35" t="s">
        <v>137</v>
      </c>
      <c r="E148" s="38">
        <v>1</v>
      </c>
      <c r="F148" s="39">
        <v>0</v>
      </c>
      <c r="G148" s="83">
        <f>E148*F148</f>
        <v>0</v>
      </c>
    </row>
    <row r="149" s="5" customFormat="1" ht="14.4" customHeight="1" spans="1:7">
      <c r="A149" s="72" t="s">
        <v>295</v>
      </c>
      <c r="B149" s="73"/>
      <c r="C149" s="73"/>
      <c r="D149" s="73"/>
      <c r="E149" s="73"/>
      <c r="F149" s="73"/>
      <c r="G149" s="74">
        <f>SUM(G141:G148)</f>
        <v>0</v>
      </c>
    </row>
    <row r="150" spans="1:7">
      <c r="A150" s="76" t="s">
        <v>296</v>
      </c>
      <c r="B150" s="77"/>
      <c r="C150" s="77"/>
      <c r="D150" s="77"/>
      <c r="E150" s="77"/>
      <c r="F150" s="78"/>
      <c r="G150" s="43">
        <f>G149+G139+G135+G125+G111</f>
        <v>0</v>
      </c>
    </row>
    <row r="151" ht="18.75" spans="1:9">
      <c r="A151" s="47" t="s">
        <v>297</v>
      </c>
      <c r="B151" s="47"/>
      <c r="C151" s="47"/>
      <c r="D151" s="47"/>
      <c r="E151" s="47"/>
      <c r="F151" s="47"/>
      <c r="G151" s="48">
        <f>G92+G72+G67+G150</f>
        <v>0</v>
      </c>
      <c r="H151" s="63"/>
      <c r="I151" s="99"/>
    </row>
    <row r="152" ht="15.75" spans="1:9">
      <c r="A152" s="89" t="s">
        <v>298</v>
      </c>
      <c r="B152" s="90"/>
      <c r="C152" s="91"/>
      <c r="D152" s="92"/>
      <c r="E152" s="93" t="s">
        <v>21</v>
      </c>
      <c r="F152" s="94"/>
      <c r="G152" s="95">
        <f>G34+G25+G151+G56+G39</f>
        <v>0</v>
      </c>
      <c r="H152" s="63"/>
      <c r="I152" s="64"/>
    </row>
    <row r="153" ht="15.75" spans="1:7">
      <c r="A153" s="91"/>
      <c r="B153" s="96"/>
      <c r="C153" s="97"/>
      <c r="D153" s="98"/>
      <c r="E153" s="93" t="s">
        <v>299</v>
      </c>
      <c r="F153" s="94"/>
      <c r="G153" s="95">
        <f>G152*0.16</f>
        <v>0</v>
      </c>
    </row>
    <row r="154" ht="15.75" spans="1:9">
      <c r="A154" s="91"/>
      <c r="B154" s="90"/>
      <c r="C154" s="91"/>
      <c r="D154" s="92"/>
      <c r="E154" s="93" t="s">
        <v>23</v>
      </c>
      <c r="F154" s="94"/>
      <c r="G154" s="95">
        <f>SUM(G152:G153)</f>
        <v>0</v>
      </c>
      <c r="H154" s="63"/>
      <c r="I154" s="99"/>
    </row>
    <row r="156" spans="8:8">
      <c r="H156" s="63"/>
    </row>
    <row r="157" spans="8:8">
      <c r="H157" s="64"/>
    </row>
    <row r="158" spans="8:8">
      <c r="H158" s="64"/>
    </row>
    <row r="159" spans="8:8">
      <c r="H159" s="63"/>
    </row>
  </sheetData>
  <mergeCells count="52">
    <mergeCell ref="A7:G7"/>
    <mergeCell ref="A8:G8"/>
    <mergeCell ref="A11:E11"/>
    <mergeCell ref="F11:G11"/>
    <mergeCell ref="A13:G13"/>
    <mergeCell ref="A14:G14"/>
    <mergeCell ref="A17:F17"/>
    <mergeCell ref="A18:G18"/>
    <mergeCell ref="A24:F24"/>
    <mergeCell ref="A25:F25"/>
    <mergeCell ref="A26:G26"/>
    <mergeCell ref="A34:F34"/>
    <mergeCell ref="A35:G35"/>
    <mergeCell ref="A39:F39"/>
    <mergeCell ref="A40:G40"/>
    <mergeCell ref="A56:F56"/>
    <mergeCell ref="A57:G57"/>
    <mergeCell ref="A58:G58"/>
    <mergeCell ref="A59:G59"/>
    <mergeCell ref="A60:G60"/>
    <mergeCell ref="A61:G61"/>
    <mergeCell ref="A62:G62"/>
    <mergeCell ref="A67:F67"/>
    <mergeCell ref="A68:G68"/>
    <mergeCell ref="A72:F72"/>
    <mergeCell ref="A73:G73"/>
    <mergeCell ref="A74:G74"/>
    <mergeCell ref="A77:F77"/>
    <mergeCell ref="A78:G78"/>
    <mergeCell ref="A83:F83"/>
    <mergeCell ref="A84:G84"/>
    <mergeCell ref="A88:F88"/>
    <mergeCell ref="A89:G89"/>
    <mergeCell ref="A91:F91"/>
    <mergeCell ref="A92:F92"/>
    <mergeCell ref="A93:G93"/>
    <mergeCell ref="A94:G94"/>
    <mergeCell ref="A111:F111"/>
    <mergeCell ref="A112:G112"/>
    <mergeCell ref="A125:F125"/>
    <mergeCell ref="A126:G126"/>
    <mergeCell ref="A135:F135"/>
    <mergeCell ref="A136:G136"/>
    <mergeCell ref="A139:F139"/>
    <mergeCell ref="A140:G140"/>
    <mergeCell ref="A149:F149"/>
    <mergeCell ref="A150:F150"/>
    <mergeCell ref="A151:F151"/>
    <mergeCell ref="E152:F152"/>
    <mergeCell ref="B153:D153"/>
    <mergeCell ref="E153:F153"/>
    <mergeCell ref="E154:F154"/>
  </mergeCells>
  <pageMargins left="0.56" right="0.3" top="0.63" bottom="0.47" header="0.31496062992126" footer="0.2"/>
  <pageSetup paperSize="1" scale="70" orientation="portrait"/>
  <headerFooter/>
  <drawing r:id="rId1"/>
  <legacyDrawing r:id="rId2"/>
  <oleObjects>
    <mc:AlternateContent xmlns:mc="http://schemas.openxmlformats.org/markup-compatibility/2006">
      <mc:Choice Requires="x14">
        <oleObject shapeId="1031" progId="PBrush" r:id="rId3">
          <objectPr defaultSize="0" r:id="rId4">
            <anchor moveWithCells="1" sizeWithCells="1">
              <from>
                <xdr:col>0</xdr:col>
                <xdr:colOff>128270</xdr:colOff>
                <xdr:row>0</xdr:row>
                <xdr:rowOff>74930</xdr:rowOff>
              </from>
              <to>
                <xdr:col>1</xdr:col>
                <xdr:colOff>639445</xdr:colOff>
                <xdr:row>5</xdr:row>
                <xdr:rowOff>175260</xdr:rowOff>
              </to>
            </anchor>
          </objectPr>
        </oleObject>
      </mc:Choice>
      <mc:Fallback>
        <oleObject shapeId="1031" progId="PBrush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RESUMEN</vt:lpstr>
      <vt:lpstr>CARCAMO Y TANQUE MIRAMAR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Aguilar Garcia</dc:creator>
  <cp:lastModifiedBy>DIANA</cp:lastModifiedBy>
  <dcterms:created xsi:type="dcterms:W3CDTF">2023-10-03T17:16:00Z</dcterms:created>
  <cp:lastPrinted>2023-10-11T20:51:00Z</cp:lastPrinted>
  <dcterms:modified xsi:type="dcterms:W3CDTF">2024-06-04T18:15:51Z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5653A1598D1B4272B875FC309893AEC1_12</vt:lpwstr>
  </property>
  <property fmtid="{D5CDD505-2E9C-101B-9397-08002B2CF9AE}" pid="3" name="KSOProductBuildVer">
    <vt:lpwstr>2058-12.2.0.16909</vt:lpwstr>
  </property>
</Properties>
</file>