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726"/>
  <workbookPr/>
  <mc:AlternateContent xmlns:mc="http://schemas.openxmlformats.org/markup-compatibility/2006">
    <mc:Choice Requires="x15">
      <x15ac:absPath xmlns:x15ac="http://schemas.microsoft.com/office/spreadsheetml/2010/11/ac" url="C:\Users\foisl\Documents\Respaldo\Documents\2022\OBRAS Y SERVICIOS 2022\BANQUETAS INVI-CHAMETLA\"/>
    </mc:Choice>
  </mc:AlternateContent>
  <xr:revisionPtr revIDLastSave="0" documentId="13_ncr:1_{D5C241AF-0BE3-4578-A51E-7C36F509D0C0}" xr6:coauthVersionLast="47" xr6:coauthVersionMax="47" xr10:uidLastSave="{00000000-0000-0000-0000-000000000000}"/>
  <bookViews>
    <workbookView xWindow="-120" yWindow="-120" windowWidth="29040" windowHeight="15840" xr2:uid="{00000000-000D-0000-FFFF-FFFF00000000}"/>
  </bookViews>
  <sheets>
    <sheet name="PRESUPUESTO (2)" sheetId="2" r:id="rId1"/>
  </sheets>
  <externalReferences>
    <externalReference r:id="rId2"/>
    <externalReference r:id="rId3"/>
  </externalReferences>
  <definedNames>
    <definedName name="A_IMPRESIÓN_IM" localSheetId="0">[1]SINNOMB!#REF!</definedName>
    <definedName name="A_IMPRESIÓN_IM">[1]SINNOMB!#REF!</definedName>
    <definedName name="_xlnm.Print_Area" localSheetId="0">'PRESUPUESTO (2)'!$A$7:$F$48</definedName>
    <definedName name="NUMERO" localSheetId="0">#REF!</definedName>
    <definedName name="NUMERO">#REF!</definedName>
    <definedName name="OJETE">[2]SINNOMB!$A$379</definedName>
    <definedName name="PASE">[2]SINNOMB!$IN$6175</definedName>
    <definedName name="Print_Area_MI" localSheetId="0">#REF!</definedName>
    <definedName name="Print_Area_MI">#REF!</definedName>
    <definedName name="Print_Titles_MI" localSheetId="0">#REF!</definedName>
    <definedName name="Print_Titles_MI">#REF!</definedName>
    <definedName name="_xlnm.Print_Titles" localSheetId="0">'PRESUPUESTO (2)'!$1:$10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D22" i="2" l="1"/>
  <c r="D20" i="2" s="1"/>
  <c r="F22" i="2"/>
  <c r="F44" i="2"/>
  <c r="F43" i="2"/>
  <c r="F42" i="2"/>
  <c r="F41" i="2"/>
  <c r="F40" i="2"/>
  <c r="F39" i="2"/>
  <c r="F38" i="2"/>
  <c r="D37" i="2"/>
  <c r="F37" i="2" s="1"/>
  <c r="F36" i="2"/>
  <c r="F35" i="2"/>
  <c r="D34" i="2"/>
  <c r="F34" i="2" s="1"/>
  <c r="F33" i="2"/>
  <c r="F32" i="2"/>
  <c r="F31" i="2"/>
  <c r="D29" i="2"/>
  <c r="F29" i="2" s="1"/>
  <c r="D28" i="2"/>
  <c r="F28" i="2" s="1"/>
  <c r="D27" i="2"/>
  <c r="F27" i="2" s="1"/>
  <c r="F26" i="2"/>
  <c r="D25" i="2"/>
  <c r="F25" i="2" s="1"/>
  <c r="D24" i="2"/>
  <c r="F24" i="2" s="1"/>
  <c r="F21" i="2"/>
  <c r="D19" i="2"/>
  <c r="F19" i="2" s="1"/>
  <c r="D18" i="2"/>
  <c r="F18" i="2" s="1"/>
  <c r="D17" i="2"/>
  <c r="F17" i="2" s="1"/>
  <c r="D15" i="2"/>
  <c r="F15" i="2" s="1"/>
  <c r="D14" i="2"/>
  <c r="F14" i="2" s="1"/>
  <c r="D12" i="2"/>
  <c r="F12" i="2" s="1"/>
  <c r="F11" i="2" s="1"/>
  <c r="F13" i="2" l="1"/>
  <c r="F30" i="2"/>
  <c r="F20" i="2"/>
  <c r="F16" i="2" s="1"/>
  <c r="F46" i="2" l="1"/>
  <c r="F47" i="2" l="1"/>
  <c r="F48" i="2" s="1"/>
</calcChain>
</file>

<file path=xl/sharedStrings.xml><?xml version="1.0" encoding="utf-8"?>
<sst xmlns="http://schemas.openxmlformats.org/spreadsheetml/2006/main" count="107" uniqueCount="80">
  <si>
    <t>CLAVE</t>
  </si>
  <si>
    <t>CANTIDAD</t>
  </si>
  <si>
    <t>IMPORTE</t>
  </si>
  <si>
    <t>M2</t>
  </si>
  <si>
    <t xml:space="preserve">SUBTOTAL </t>
  </si>
  <si>
    <t>IVA 16%</t>
  </si>
  <si>
    <t>TOTAL</t>
  </si>
  <si>
    <t>CONCEPTO</t>
  </si>
  <si>
    <t>UNIDAD</t>
  </si>
  <si>
    <t>I</t>
  </si>
  <si>
    <t>PRELIMINARES</t>
  </si>
  <si>
    <t>II</t>
  </si>
  <si>
    <t>II.1</t>
  </si>
  <si>
    <t>III</t>
  </si>
  <si>
    <t>ML</t>
  </si>
  <si>
    <t>PZA</t>
  </si>
  <si>
    <t>LOTE</t>
  </si>
  <si>
    <t>M3</t>
  </si>
  <si>
    <t>II.2</t>
  </si>
  <si>
    <t>PRECIO UNITARIO</t>
  </si>
  <si>
    <t>GUARNICIONES</t>
  </si>
  <si>
    <t>BANQUETAS</t>
  </si>
  <si>
    <t>ALUMBRADO PUBLICO</t>
  </si>
  <si>
    <t>RELLENO COMPACTADO CON EQUIPO MECANICO CON MATERIAL SELECCIONADO PRODUCTO DE BANCO, LIBRE DE BOLEO MAYOR DE 3", EN CAPAS DE 20 CM, COMPACTADO AL 85% PROCTOR, EN AREAS DE BANQUETAS Y ADYACENTES, PARA DAR NIVELES DE PROYECTO, SEGUN INDICACIONES DE SUPERVISION. INCLUYE: CRIBADO DEL MATERIAL, ACARREOS DENTRO DE LA OBRA, INCORPORACION DE HUMEDAD, MANO DE OBRA, HERRAMIENTA Y EQUIPO NECESARIO.</t>
  </si>
  <si>
    <t>RELLENO COMPACTADO CON MATERIAL PRODUCTO DE CORTE, LIBRE DE BOLEO MAYOR DE 3", EN CAPAS NO MAYORES DE 20 CM, COMPACTADO AL 85% PROCTOR, EN AREAS DE BANQUETAS Y ADYACENTES, PARA DAR NIVELES DE PROYECTO, SEGUN INDICACIONES DE SUPERVISION. INCLUYE: CRIBADO DEL MATERIAL, ACARREOS DENTRO DE LA OBRA, INCORPORACION DE HUMEDAD, MANO DE OBRA, HERRAMIENTA Y EQUIPO NECESARIO.</t>
  </si>
  <si>
    <t>CONSTRUCCION DE RAMPAS PARA EL ACCESO DE PERSONAS CON CAPACIDADES DIFERENTES, DE 8 CM DE ESPESOR Y CON UNA PENDIENTE MAXIMA DEL 8%, ACABADO PULIDO Y RAYADO TRANSVERSAL CON PEINE FINO METALICO PARA DAR ACABADO ANTIDERRAPANTE, EN LOSAS DE 1.20 M. DE ANCHO COMO MINIMO. ACABADO EN ARISTAS CON VOLTEADOR. EL CONCRETO SERA F´c=150 KG/CM2. T.M.A. 3/4". REV. DE 8 A 10 CM. PREMEZCLADO ELABORADO EN PLANTA O HECHO EN OBRA, REFORZADO CON MALLA ELECTROSOLDADA 6-6/10-10; INCLUYE: PREPARACION DE LA SUPERFICIE DEL TERRENO, NIVELACION, AFINE, COMPACTACION AL 95 %, CIMBRA EN FRONTERAS, SUMINISTRO, COLADO, EXTENDIDO DEL CONCRETO, TRAZO Y NIVELACION, SUMINISTRO DE TODOS LOS MATERIALES NECESARIOS, ACARREOS, DESPERDICIOS, MANO DE OBRA,  HERRAMIENTA Y EQUIPO NECESARIO, LIMPIEZA GENERAL ANTES Y UNA VEZ CONCLUIDOS LOS TRABAJOS, CARGA Y ACARREO DE LOS MATERIALES NO UTILIZABLES HASTA EL LUGAR INDICADO POR SUPERVISION.</t>
  </si>
  <si>
    <t>CONSTRUCCION DE BANQUETAS DE 8 CM DE ESPESOR, ACABADO, PULIDO Y ESCOBILLADO FINO, SE USARA EL SISTEMA DE LOSAS INTERCALADAS CON UNA RELACION LARGO/ANCHO DE HASTA 1.50, JUNTAS FRIAS ACABADO CON VOLTEADOR.  EL CONCRETO SERA F´C= 150 KG/CM2. T.M.A. 3/4". REV. DE 8 A 10 CM PREMEZCLADO ELABORADO EN PLANTA, REFORZADO CON MALLA ELECTROSOLDADA 6-6/10-10; INCLUYE: PREPARACION DE LA SUPERFICIE DEL TERRENO, NIVELACION, AFINE, COMPACTACION AL 95 %, CIMBRA EN FRONTERAS, SUMINISTRO, COLADO, EXTENDIDO DEL CONCRETO, TRAZO Y NIVELACION, SUMINISTRO DE TODOS LOS MATERIALES NECESARIOS, ACARREOS, DESPERDICIOS, MANO DE OBRA,  HERRAMIENTA Y EQUIPO NECESARIO, LIMPIEZA GENERAL ANTES Y UNA VEZ CONCLUIDOS LOS TRABAJOS, CARGA Y ACARREO DE LOS MATERIALES NO UTILIZABLES HASTA EL LUGAR INDICADO POR SUPERVISION.</t>
  </si>
  <si>
    <t>EXCAVACION EN CAJA EN TERRENO TIPO B, PARA DAR NIVELES DE PROYECTO. INCLUYE: AFINE DE FONDO, SOBREECAVACION POR ANGULO DE REPOSO, MANO DE OBRA, HERRAMIENTA Y EQUIPO NECESARIO.</t>
  </si>
  <si>
    <t>TRAZO Y NIVELACION DE TERRACERIAS, AL AMPARO DE ESTE CONCEPTO EL CONTRATISTA DE ACUERDO A LOS PLANOS DE PROYECTO QUE LE SEAN SUMINISTRADOS, HARA EL TRAZO Y NIVELACION CON EQUIPO DE TOPOGRAFIA DE LOS EJES, LIMITES Y DETALLES CONSTRUCTIVOS DE LOS TRABAJOS. DEBERA COLOCAR REFERENCIAS FIJAS, FUERA DE LAS AREAS DE LOS TRABAJOS PARA ASEGURAR LOS ALINEAMIENTOS Y NIVELES. INCLUYE: LOS MATERIALES, MANO DE OBRA, HERRAMIENTA Y EQUIPO NECESARIO. P.U.O.T.</t>
  </si>
  <si>
    <t>CONSTRUCCION DE GUARNICION DE 15X20X40 CM DE SECCION TRAPEZOIDAL DE CONCRETO F´c=150 kg/cm2. R.N. T.M.A. 19 MM. , CON JUNTAS DE EXPANSION A CADA 4.50 M. CON CARTON ASFALTADO DE 3/8" DE ESPESOR. INCLUYE: CONFINAMIENTO CON MATERIAL PRODUCTO DE EXCAVACION, HUMEDECIDO Y COMPACTADO, CIMBRA, DESCIMBRADO, ELABORACION, COLADO, VIBRADO Y CURADO DEL CONCRETO,  TRANSPORTE A LA SIGUIENTE POSICION, MATERIALES, MANO DE OBRA Y HERRAMIENTA.</t>
  </si>
  <si>
    <t>EXCAVACION EN CORTE EN TERRENO NATURAL TIPO B, EN AREAS DE BANQUETAS, RAMPAS Y ADYACENTES, PARA DAR NIVELES DE PROYECTO. INCLUYE: TRAZO Y NIVELACION, CARGA, ACARREOS DENTRO Y FUERA DE LA OBRA DEL MATERIAL NO UTILIZABLE HASTA EL LUGAR INDICADO POR SUPERVISION, LA MANO DE OBRA, HERRAMIENTA Y EQUIPO NECESARIO</t>
  </si>
  <si>
    <t>MURO DE CONTENSION EN ARROYO</t>
  </si>
  <si>
    <t>PLANTILLA DE CONCRETO DE 5 CMS. DE ESPESOR,  HECHA EN OBRA DE CONCRETO F"c= 100 KG/CM2 , APALILLADA Y NIVELADA, INCLUYE: SUMINISTRO DE MATERIALES, DESPERDICIOS, ACARREOS, FRONTERAS, HERRAMIENTA, EQUIPO Y MANO DE OBRA.</t>
  </si>
  <si>
    <t xml:space="preserve">CADENA DE DESPLANTE DE 15X20 CM, DE CONCRETO F'C=200KG/CM2, ARMADA CON 4 VARILLAS DE 3/8" Y ESTRIBOS DE 1/4" A CADA 25 CM; INCLUYE: FABRICACION, VACIADO, VIBRADO DE CONCRETO, HABILITADO  COLOCACION DE ACERO DE REFUERZO, CIMBRA, DESCIMBRA, DESPERDICIOS, HERRAMIENTA, EQUIPO Y MANO DE OBRA. </t>
  </si>
  <si>
    <t>MURETE DE ENRASE EN CIMENTACION, FABRICADO CON BLOCK DE 15X20X40CM, JUNTEADO CON MORTERO CEMENTO-ARENA PROP. 1:4,  1 VARILLA DE 3/8" A CADA 2 CELDAS RELLENAS DE CONCRETO F'C=150KG/CM2; INCLUYE: SUMINISTRO DE MATERIALES, DESPERDICIOS, ACARREOS, HERRAMIENTA, EQUIPO Y MANO DE OBRA.</t>
  </si>
  <si>
    <t>SUMINISTRO Y COLOCACIÓN DE CANALIZACIÓN ELÉCTRICA A BASE DE TUBERÍA PVC CED. 40 DE 1-1/2" DE Ø INCLUYE : EXCAVACION DE ZANJA Y RELLENO CON PRODUCTO DE EXCAVACION, TENDIDO DE TUBOS, TUBO DE PVC 1 1/2" CED 40, CODOS, COPLES, PEGAMENTO , GUIADO DE TUBERIAS, MANO DE OBRA, MATERIALES, Y TODO LO NECESARIO PARA SU CORRECTA INSTALACION.</t>
  </si>
  <si>
    <t xml:space="preserve">SUMINISTRO Y COLOCACIÓN DE REGISTRO ELÉCTRICO PREFABRICADO DE 40x40x60 Cm, A BASE DE CONCRETO , APLANADO INTERIOR PULIDO FINO, MARCO Y CONTRAMARCO METALICOS GALVANIZADOS ÁNGULO 1 1/2"x 1/4" Y TAPA DE CONCRETO POLIMERICO  INCLUYE: EXCAVACION EN TERRENO INVESTIGADO EN SITIO, RELLENO COMPACTADO AL 90% MINIMO, NIVELADO A N.P.T., FONDO DE GRAVA 10 CM, REMATADO DE DUCTOS CON CEMENTO-ARENA, SELLADO DEL INTERIOR DE LOS DUCTOS DE LA CANALIZACION CON SILICON DE POLIURETANO TIPO A1, MINIMO 15 CM, CUBRIENDO EL ESPESOR DE LA PARED DEL REGISTRO, MATERIALES, MANO DE OBRA, HERRAMIENTA Y EQUIPO NECESARIO.POR UNIDAD DE OBRA TERMINADA. EL REGISTRO DEBERA SER PRECOLADO FUERA DEL SITIO DE LA OBRA 
</t>
  </si>
  <si>
    <t xml:space="preserve">SUMINISTRO Y COLOCACIÓN DE REGISTRO ELÉCTRICO PREFABRICADO DE 60x60x60 Cm, A BASE DE CONCRETO , APLANADO INTERIOR PULIDO FINO, MARCO Y CONTRAMARCO METALICOS GALVANIZADOS ÁNGULO 1 1/2"x 1/4" Y TAPA DE CONCRETO POLIMERICO  INCLUYE: EXCAVACION EN TERRENO INVESTIGADO EN SITIO, RELLENO COMPACTADO AL 90% MINIMO, NIVELADO A N.P.T., REMATADO DE DUCTOS CON CEMENTO-ARENA, FONDO DE GRAVA 10 CM, SELLADO DEL INTERIOR DE LOS DUCTOS DE LA CANALIZACION CON SILICON DE POLIURETANO TIPO A1, MINIMO 15 CM, CUBRIENDO EL ESPESOR DE LA PARED DEL REGISTRO, MATERIALES, MANO DE OBRA, HERRAMIENTA Y EQUIPO NECESARIO.POR UNIDAD DE OBRA TERMINADA. EL REGISTRO DEBERA SER PRECOLADO FUERA DEL SITIO DE LA OBRA 
</t>
  </si>
  <si>
    <t>SUMINISTRO Y COLOCACIÓN DE CABLE DE ALUMINIO TRIPLEX XLP No. (2-4+1-4 ) (SUBTERRANEO) EN CANALIZACIÓN ELÉCTRICA, INCLUYE CARGO DIRECTO POR EL COSTO DE MANO DE OBRA Y MATERIALES REQUERIDOS, FLETE A OBRA, ACARREO, CORTE, COLOCACIÓN, CINTA AISLANTE, CINTA VULCANIZABLE, CONECTORES PONCHABLES BIMETALICOS (PUROS) EN CALIBRE ADECUADO, FIJACIÓN, LIMPIEZA Y RETIRO DE SOBRANTES FUERA DE OBRA, EQUIPO DE SEGURIDAD, INSTALACIONES ESPECÍFICAS, DEPRECIACIÓN Y DEMÁS CARGOS DERIVADOS DEL USO DE EQUIPO Y HERRAMIENTA, EN CUALQUIER NIVEL</t>
  </si>
  <si>
    <t xml:space="preserve">PAGO DE UNIDAD DE VERIFICACIÓN CERTIFICADO POR LA SECRETARIA DE ENERGÍA, AVALANDO LA INSTALACIÓN ELÉCTRICA DEL SISTEMA DE ALUMBRADO. (CONSIDERAR UN PAGO POR CADA MURETE DE MEDICION). INCLUYE: FIRMA DE PERITO RESPONSABLE. </t>
  </si>
  <si>
    <t>SUMINISTRO Y COLOCACIÓN DE CONTACTOR DE COMBINACION DE ALUMBRADO MONOFÁSICO, 220 VOLTS., 30 AMPERES, BOBINA DE CONTROL 220 VOLTS., MARCA SIEMENS INCLUYE: GABINETE MULTIPROPÓSITO PARA SOBREPONER NEMA 3R, FOTOCELDA CON CABLEADO DE CONTROL Y CONEXIÓN A CIRCUITO DE ALUMBRADO, INCLUYE CARGO DIRECTO POR EL COSTO DE MANO DE OBRA Y MATERIALES REQUERIDOS, FLETE A OBRA, ACARREOS, COPLE, TRAZO, CORTE, COLOCACIÓN, GUÍA DE ALAMBRE GALVANIZADO CALIBRE 14, FIJACIÓN, LIMPIEZA Y RETIRO DE SOBRANTES FUERA DE OBRA, EQUIPO DE SEGURIDAD, INSTALACIONES ESPECÍFICAS, DEPRECIACIÓN Y DEMÁS CARGOS DERIVADOS DEL USO DE EQUIPO Y HERRAMIENTA, EN CUALQUIER NIVEL.</t>
  </si>
  <si>
    <t>SUMINISTRO Y COLOCACIÓN DE CENTRO DE CARGA SQUARE-D NEMA 3R MONOFÁSICO 120/240 VOLTS.,8 ESPACIOS Y BARRAS DE 100 AMPERES, CAJA 3 R Y ZAPATAS PRINCIPALES, CATALOGO QO8L100GRB, INCLUYE CARGO DIRECTO POR EL COSTO DE MANO DE OBRA Y MATERIALES REQUERIDOS, FLETE A OBRA, ACARREO, COPLE, TRAZO, CORTE, COLOCACIÓN, GUÍA DE ALAMBRE GALVANIZADO CALIBRE 14, FIJACIÓN, LIMPIEZA Y RETIRO DE SOBRANTES FUERA DE OBRA, EQUIPO DE SEGURIDAD, INSTALACIONES ESPECÍFICAS, DEPRECIACIÓN Y DEMÁS CARGOS DERIVADOS DEL USO DE EQUIPO Y HERRAMIENTA, EN CUALQUIER NIVEL.</t>
  </si>
  <si>
    <t>SUMINISTRO Y COLOCACIÓN DE INTERRUPTOR TERMOMAGNÉTICO QO DE DOS POLOS DE 15 A 50 AMPERES, MARCA SQUARE-D. INCLUYE: MATERIAL, EQUIPO DE SEGURIDAD, INSTALACIONES ESPECÍFICAS, DEPRECIACIÓN Y DEMÁS CARGOS DERIVADOS DEL USO DE EQUIPO Y HERRAMIENTA</t>
  </si>
  <si>
    <t>SUMINISTRO Y COLOCACIÓN DE BASE DE MEDICIÓN AEREA (100 A) MONOFÁSICA 220/127 VOLTS., COMPLETA, CABLEADA CON TRES CABLES CALIBRE 8 AWG PARA FASES Y NEUTRO, INTERRUPTOR PRINCIPAL 2X15,  VARILLA DE TIERRA, MATERIAL DIVERSO DE INSTALACIÓN Y FIJACIÓN, EQUIPO DE SEGURIDAD, INSTALACIONES ESPECÍFICAS, DEPRECIACIÓN Y DEMÁS CARGOS DERIVADOS DEL USO DE EQUIPO Y HERRAMIENTA.</t>
  </si>
  <si>
    <t>CONTRATACION DEL SERVICIO DE ENERGIA ELECTRICA ANTE CFE, INCLUYE: PAGO DE GARANTIA Y TODA LA TRAMITOLOGIA NECESARIA, INCLUYENDO LAS PRUEBAS DE FACTOR DE POTENCIA DE LAS LUMINARIAS.</t>
  </si>
  <si>
    <t>SUMINISTRO E INSTALACIÓN DE LUMINARIA TIPO VIALIDAD DE LEDS DE 100 WATTS DE POTENCIA, 220 VOLTS, EFICIENCIA DE 120 LUMEN POR WATT; INCLUYE: ELEMENTOS DE FIJACIÓN Y CONEXIÓN, MATERIALES REQUERIDOS, ACARREOS, DESPERDICIOS, MANO DE OBRA, EQUIPO DE SEGURIDAD, HERRAMIENTA, EQUIPO, LIMPIEZA Y RETIRO DE SOBRANTES FUERA DE OBRA.</t>
  </si>
  <si>
    <t xml:space="preserve">SUMINISTRO E INSTALACIÓN DE POSTE CONICO OCTAGONAL DE 9 METROS CON  BRAZO DE 1.5 M,   INCLUYE: CABLE  CALIBRE No 12 AWG 90°C (TRES HILOS), CONECTOR BIMETALICO ALUMINIO-COBRE, RECUBRIMIENTO PRIMARIO Y ACABADO DE COLOR INDICADO POR SUPERVISIÓN, GUIA, CONEXIÓN, HERRAMIENTA, MANO DE OBRA, HERRAMIENTA, EQUIPO, LIMPIEZA Y TODO LO NECESARIO PARA LA CORRECTA EJECUCIÓN DE LOS TRABAJOS. </t>
  </si>
  <si>
    <t>I.2</t>
  </si>
  <si>
    <t>SUMINISTRO DE MATERIALES Y CONSTRUCCIÓN DE MURETE MT-3 TIPO C, UN FRENTE, DE UN METRO EXTERIOR POR 2 METROS DE ALTO Y 40 CM. DE PROFUNDIDAD, A BASE DE BLOCK DE CEMENTO DE 15x20x40 CM. ASENTADO Y APLANADO CON MORTERO DE CEMENTO-ARENA EN PROPORCION DE 1:3, APLANADO PULIDO FINO, PUERTA DE HERRERIA, SUMINISTRO Y APLICACION DE PINTURA VINILICA A DOS MANOS EN COLOR INDICADO POR SUPERVISIÓN. INCLUYE: MATERIALES, MANO DE OBRA ,HERRAMIENTA Y EQUIPO (VER DETALLE EN PLANO)</t>
  </si>
  <si>
    <t>IV</t>
  </si>
  <si>
    <t>IV.1</t>
  </si>
  <si>
    <t>IV.2</t>
  </si>
  <si>
    <t>IV.3</t>
  </si>
  <si>
    <t>IV.4</t>
  </si>
  <si>
    <t>IV.5</t>
  </si>
  <si>
    <t>IV.6</t>
  </si>
  <si>
    <t>IV.7</t>
  </si>
  <si>
    <t>IV.8</t>
  </si>
  <si>
    <t>IV.9</t>
  </si>
  <si>
    <t>IV.10</t>
  </si>
  <si>
    <t>IV.11</t>
  </si>
  <si>
    <t>IV.12</t>
  </si>
  <si>
    <t>IV.13</t>
  </si>
  <si>
    <t>IV.14</t>
  </si>
  <si>
    <t>BASE  TRAPEZOIDAL PREFABRICADA DE 30X70X90 CM DE CONCRETO REFORZADO, TUBO CONDUIT PVC DE 1 1/2" DE DIAM. HACIA EL REGISTRO, EXCAVACIÓN, RELLENO COMPACTADO, CIMBRA, DESCIMBRA, MATERIALES, MANO DE OBRA, HERRAMIENTA Y EQUIPO NECESARIO.</t>
  </si>
  <si>
    <t>FABRICACIÓN DE DENTELLON DE CONCRETO INTEGRADO A PISOS DE ANDADORES Y BANQUETAS, CONCRETO F’C=150 KG/ CM2. DE 15 X 20 CMS. (VER DETALLE) REFORZADO CON MALLA ELECTROSOLDADA 6-6/10-10, CIMBRA APARENTE EN FRONTERA; INCLUYE: TRAZO Y NIVELACIÓN DEL TERRENO SEGUN SE REQUIERA EN OBRA, EXCAVACION EN TERRENO TIPO II,  MANO DE OBRA, MATERIALES, EQUIPO, HERRAMIENTA Y LIMPIEZA.</t>
  </si>
  <si>
    <t>III.1</t>
  </si>
  <si>
    <t>III.2</t>
  </si>
  <si>
    <t>III.3</t>
  </si>
  <si>
    <t>III.4</t>
  </si>
  <si>
    <t>III.5</t>
  </si>
  <si>
    <t>III.6</t>
  </si>
  <si>
    <t>III.7</t>
  </si>
  <si>
    <t>III.8</t>
  </si>
  <si>
    <t>III.9</t>
  </si>
  <si>
    <t>III.10</t>
  </si>
  <si>
    <t>III.11</t>
  </si>
  <si>
    <t>III.12</t>
  </si>
  <si>
    <t>CONSTRUCCIÓN DE LA 1RA ETAPA DE BANQUETAS Y ALUMBRADO PÚBLICO DE LA CALLE PRIMERA, ACCESO A LA COLONIA INVI-CHAMETLA EN LA CIUDAD DE LA PAZ, B.C.S.</t>
  </si>
  <si>
    <t>CATALOGO DE CONCEPTOS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</si>
</sst>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quot;$&quot;* #,##0.00_-;\-&quot;$&quot;* #,##0.00_-;_-&quot;$&quot;* &quot;-&quot;??_-;_-@_-"/>
    <numFmt numFmtId="43" formatCode="_-* #,##0.00_-;\-* #,##0.00_-;_-* &quot;-&quot;??_-;_-@_-"/>
    <numFmt numFmtId="164" formatCode="&quot;$&quot;#,##0.00"/>
    <numFmt numFmtId="165" formatCode="_-[$$-80A]* #,##0.00_-;\-[$$-80A]* #,##0.00_-;_-[$$-80A]* &quot;-&quot;??_-;_-@_-"/>
  </numFmts>
  <fonts count="28" x14ac:knownFonts="1">
    <font>
      <sz val="11"/>
      <color theme="1"/>
      <name val="Calibri"/>
      <family val="2"/>
      <scheme val="minor"/>
    </font>
    <font>
      <sz val="11"/>
      <color theme="1"/>
      <name val="Calibri"/>
      <family val="2"/>
      <scheme val="minor"/>
    </font>
    <font>
      <b/>
      <sz val="11"/>
      <name val="Arial"/>
      <family val="2"/>
    </font>
    <font>
      <sz val="10"/>
      <name val="Courier"/>
      <family val="3"/>
    </font>
    <font>
      <sz val="10"/>
      <name val="Century Gothic"/>
      <family val="2"/>
    </font>
    <font>
      <b/>
      <sz val="9"/>
      <name val="Century Gothic"/>
      <family val="2"/>
    </font>
    <font>
      <sz val="10"/>
      <name val="Arial"/>
      <family val="2"/>
    </font>
    <font>
      <b/>
      <sz val="12"/>
      <color theme="1"/>
      <name val="Calibri"/>
      <family val="2"/>
      <scheme val="minor"/>
    </font>
    <font>
      <sz val="8"/>
      <name val="Arial"/>
      <family val="2"/>
    </font>
    <font>
      <b/>
      <sz val="12"/>
      <name val="Arial"/>
      <family val="2"/>
    </font>
    <font>
      <b/>
      <sz val="10"/>
      <name val="Arial"/>
      <family val="2"/>
    </font>
    <font>
      <sz val="9"/>
      <name val="Arial"/>
      <family val="2"/>
    </font>
    <font>
      <sz val="10"/>
      <name val="MS Sans Serif"/>
      <family val="2"/>
    </font>
    <font>
      <sz val="11"/>
      <color theme="1"/>
      <name val="Arial"/>
      <family val="2"/>
    </font>
    <font>
      <sz val="9"/>
      <color indexed="8"/>
      <name val="Arial"/>
      <family val="2"/>
    </font>
    <font>
      <sz val="11"/>
      <name val="Calibri"/>
      <family val="2"/>
      <scheme val="minor"/>
    </font>
    <font>
      <sz val="10"/>
      <name val="Arial"/>
      <family val="2"/>
    </font>
    <font>
      <sz val="18"/>
      <name val="Century Gothic"/>
      <family val="2"/>
    </font>
    <font>
      <sz val="11"/>
      <name val="Century Gothic"/>
      <family val="2"/>
    </font>
    <font>
      <b/>
      <sz val="10"/>
      <name val="Century Gothic"/>
      <family val="2"/>
    </font>
    <font>
      <b/>
      <sz val="8"/>
      <name val="Century Gothic"/>
      <family val="2"/>
    </font>
    <font>
      <b/>
      <sz val="8"/>
      <name val="Arial"/>
      <family val="2"/>
    </font>
    <font>
      <b/>
      <sz val="11"/>
      <name val="Arial Narrow"/>
      <family val="2"/>
    </font>
    <font>
      <sz val="11"/>
      <name val="Arial Narrow"/>
      <family val="2"/>
    </font>
    <font>
      <b/>
      <sz val="11"/>
      <name val="Calibri"/>
      <family val="2"/>
      <scheme val="minor"/>
    </font>
    <font>
      <b/>
      <sz val="9"/>
      <color indexed="8"/>
      <name val="Arial"/>
      <family val="2"/>
    </font>
    <font>
      <b/>
      <sz val="9"/>
      <name val="Arial"/>
      <family val="2"/>
    </font>
    <font>
      <b/>
      <sz val="11"/>
      <color theme="1"/>
      <name val="Arial"/>
      <family val="2"/>
    </font>
  </fonts>
  <fills count="5">
    <fill>
      <patternFill patternType="none"/>
    </fill>
    <fill>
      <patternFill patternType="gray125"/>
    </fill>
    <fill>
      <patternFill patternType="solid">
        <fgColor theme="0"/>
        <bgColor indexed="64"/>
      </patternFill>
    </fill>
    <fill>
      <patternFill patternType="solid">
        <fgColor theme="0" tint="-0.499984740745262"/>
        <bgColor indexed="64"/>
      </patternFill>
    </fill>
    <fill>
      <patternFill patternType="solid">
        <fgColor theme="0" tint="-0.249977111117893"/>
        <bgColor indexed="64"/>
      </patternFill>
    </fill>
  </fills>
  <borders count="9">
    <border>
      <left/>
      <right/>
      <top/>
      <bottom/>
      <diagonal/>
    </border>
    <border>
      <left style="hair">
        <color indexed="64"/>
      </left>
      <right style="hair">
        <color indexed="64"/>
      </right>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dashed">
        <color indexed="64"/>
      </left>
      <right style="dashed">
        <color indexed="64"/>
      </right>
      <top style="dashed">
        <color indexed="64"/>
      </top>
      <bottom style="dashed">
        <color indexed="64"/>
      </bottom>
      <diagonal/>
    </border>
  </borders>
  <cellStyleXfs count="8">
    <xf numFmtId="0" fontId="0" fillId="0" borderId="0"/>
    <xf numFmtId="44" fontId="1" fillId="0" borderId="0" applyFont="0" applyFill="0" applyBorder="0" applyAlignment="0" applyProtection="0"/>
    <xf numFmtId="39" fontId="3" fillId="0" borderId="0"/>
    <xf numFmtId="0" fontId="6" fillId="0" borderId="0"/>
    <xf numFmtId="40" fontId="12" fillId="0" borderId="0" applyFont="0" applyFill="0" applyBorder="0" applyAlignment="0" applyProtection="0"/>
    <xf numFmtId="0" fontId="6" fillId="0" borderId="0"/>
    <xf numFmtId="0" fontId="16" fillId="0" borderId="0"/>
    <xf numFmtId="43" fontId="1" fillId="0" borderId="0" applyFont="0" applyFill="0" applyBorder="0" applyAlignment="0" applyProtection="0"/>
  </cellStyleXfs>
  <cellXfs count="61">
    <xf numFmtId="0" fontId="0" fillId="0" borderId="0" xfId="0"/>
    <xf numFmtId="0" fontId="0" fillId="0" borderId="0" xfId="0" applyAlignment="1">
      <alignment horizontal="right" vertical="top"/>
    </xf>
    <xf numFmtId="2" fontId="6" fillId="0" borderId="0" xfId="0" applyNumberFormat="1" applyFont="1" applyAlignment="1">
      <alignment horizontal="right" vertical="top"/>
    </xf>
    <xf numFmtId="2" fontId="0" fillId="0" borderId="0" xfId="0" applyNumberFormat="1" applyAlignment="1">
      <alignment horizontal="right" vertical="top"/>
    </xf>
    <xf numFmtId="0" fontId="8" fillId="0" borderId="0" xfId="0" applyFont="1" applyAlignment="1">
      <alignment horizontal="right" vertical="top"/>
    </xf>
    <xf numFmtId="165" fontId="11" fillId="0" borderId="2" xfId="1" applyNumberFormat="1" applyFont="1" applyFill="1" applyBorder="1" applyAlignment="1">
      <alignment horizontal="right" vertical="center" wrapText="1"/>
    </xf>
    <xf numFmtId="165" fontId="11" fillId="0" borderId="3" xfId="1" applyNumberFormat="1" applyFont="1" applyFill="1" applyBorder="1" applyAlignment="1">
      <alignment horizontal="right" vertical="center" wrapText="1"/>
    </xf>
    <xf numFmtId="0" fontId="13" fillId="0" borderId="0" xfId="0" applyFont="1"/>
    <xf numFmtId="165" fontId="11" fillId="0" borderId="1" xfId="1" applyNumberFormat="1" applyFont="1" applyFill="1" applyBorder="1" applyAlignment="1">
      <alignment horizontal="center" vertical="center" wrapText="1"/>
    </xf>
    <xf numFmtId="0" fontId="14" fillId="0" borderId="2" xfId="0" applyFont="1" applyBorder="1" applyAlignment="1">
      <alignment horizontal="center" vertical="top"/>
    </xf>
    <xf numFmtId="0" fontId="14" fillId="0" borderId="2" xfId="0" applyFont="1" applyBorder="1" applyAlignment="1">
      <alignment horizontal="left" vertical="top" wrapText="1"/>
    </xf>
    <xf numFmtId="0" fontId="14" fillId="0" borderId="2" xfId="0" applyFont="1" applyBorder="1" applyAlignment="1">
      <alignment horizontal="center" vertical="center"/>
    </xf>
    <xf numFmtId="0" fontId="14" fillId="0" borderId="3" xfId="0" applyFont="1" applyBorder="1" applyAlignment="1">
      <alignment horizontal="left" vertical="top" wrapText="1"/>
    </xf>
    <xf numFmtId="0" fontId="14" fillId="0" borderId="3" xfId="0" applyFont="1" applyBorder="1" applyAlignment="1">
      <alignment horizontal="center" vertical="center"/>
    </xf>
    <xf numFmtId="49" fontId="14" fillId="0" borderId="2" xfId="0" applyNumberFormat="1" applyFont="1" applyBorder="1" applyAlignment="1">
      <alignment horizontal="center" vertical="top"/>
    </xf>
    <xf numFmtId="0" fontId="6" fillId="0" borderId="0" xfId="0" applyFont="1"/>
    <xf numFmtId="0" fontId="8" fillId="0" borderId="0" xfId="6" applyFont="1" applyAlignment="1">
      <alignment vertical="top"/>
    </xf>
    <xf numFmtId="164" fontId="8" fillId="0" borderId="0" xfId="6" applyNumberFormat="1" applyFont="1" applyAlignment="1">
      <alignment vertical="top"/>
    </xf>
    <xf numFmtId="0" fontId="20" fillId="0" borderId="0" xfId="6" applyFont="1" applyAlignment="1">
      <alignment vertical="top"/>
    </xf>
    <xf numFmtId="0" fontId="20" fillId="0" borderId="0" xfId="6" applyFont="1" applyAlignment="1">
      <alignment horizontal="left" vertical="top"/>
    </xf>
    <xf numFmtId="0" fontId="20" fillId="0" borderId="0" xfId="6" applyFont="1" applyAlignment="1">
      <alignment horizontal="center" vertical="top"/>
    </xf>
    <xf numFmtId="43" fontId="15" fillId="0" borderId="0" xfId="6" applyNumberFormat="1" applyFont="1" applyAlignment="1">
      <alignment horizontal="right" vertical="top"/>
    </xf>
    <xf numFmtId="0" fontId="4" fillId="0" borderId="0" xfId="6" applyFont="1" applyAlignment="1">
      <alignment horizontal="right" vertical="center"/>
    </xf>
    <xf numFmtId="0" fontId="20" fillId="0" borderId="0" xfId="0" applyFont="1" applyAlignment="1">
      <alignment vertical="top"/>
    </xf>
    <xf numFmtId="0" fontId="9" fillId="0" borderId="0" xfId="0" applyFont="1" applyAlignment="1">
      <alignment vertical="center"/>
    </xf>
    <xf numFmtId="0" fontId="9" fillId="0" borderId="0" xfId="0" applyFont="1" applyAlignment="1">
      <alignment horizontal="left" vertical="center" wrapText="1"/>
    </xf>
    <xf numFmtId="0" fontId="9" fillId="0" borderId="0" xfId="0" applyFont="1" applyAlignment="1">
      <alignment horizontal="center" vertical="top" wrapText="1"/>
    </xf>
    <xf numFmtId="43" fontId="15" fillId="0" borderId="0" xfId="0" applyNumberFormat="1" applyFont="1" applyAlignment="1">
      <alignment horizontal="right" vertical="center" wrapText="1"/>
    </xf>
    <xf numFmtId="0" fontId="10" fillId="0" borderId="0" xfId="0" applyFont="1" applyAlignment="1">
      <alignment horizontal="center" vertical="center" wrapText="1"/>
    </xf>
    <xf numFmtId="0" fontId="11" fillId="0" borderId="0" xfId="0" applyFont="1" applyAlignment="1">
      <alignment horizontal="center" vertical="center" wrapText="1"/>
    </xf>
    <xf numFmtId="0" fontId="21" fillId="3" borderId="7" xfId="0" applyFont="1" applyFill="1" applyBorder="1" applyAlignment="1">
      <alignment horizontal="center" vertical="center"/>
    </xf>
    <xf numFmtId="0" fontId="21" fillId="3" borderId="7" xfId="0" applyFont="1" applyFill="1" applyBorder="1" applyAlignment="1">
      <alignment horizontal="center" vertical="center" wrapText="1"/>
    </xf>
    <xf numFmtId="0" fontId="22" fillId="4" borderId="7" xfId="0" applyFont="1" applyFill="1" applyBorder="1" applyAlignment="1">
      <alignment horizontal="center" vertical="center" wrapText="1"/>
    </xf>
    <xf numFmtId="0" fontId="22" fillId="4" borderId="7" xfId="0" applyFont="1" applyFill="1" applyBorder="1" applyAlignment="1">
      <alignment horizontal="left" vertical="center" wrapText="1"/>
    </xf>
    <xf numFmtId="0" fontId="23" fillId="4" borderId="7" xfId="0" applyFont="1" applyFill="1" applyBorder="1" applyAlignment="1">
      <alignment horizontal="center" vertical="top" wrapText="1"/>
    </xf>
    <xf numFmtId="43" fontId="15" fillId="4" borderId="7" xfId="7" applyFont="1" applyFill="1" applyBorder="1" applyAlignment="1">
      <alignment horizontal="right" vertical="top"/>
    </xf>
    <xf numFmtId="164" fontId="15" fillId="4" borderId="7" xfId="0" applyNumberFormat="1" applyFont="1" applyFill="1" applyBorder="1" applyAlignment="1">
      <alignment horizontal="right" vertical="top"/>
    </xf>
    <xf numFmtId="164" fontId="22" fillId="4" borderId="7" xfId="0" applyNumberFormat="1" applyFont="1" applyFill="1" applyBorder="1" applyAlignment="1">
      <alignment horizontal="right" vertical="center"/>
    </xf>
    <xf numFmtId="49" fontId="14" fillId="0" borderId="0" xfId="0" applyNumberFormat="1" applyFont="1" applyAlignment="1">
      <alignment horizontal="center" vertical="top"/>
    </xf>
    <xf numFmtId="0" fontId="14" fillId="0" borderId="0" xfId="0" applyFont="1" applyAlignment="1">
      <alignment horizontal="center" vertical="center"/>
    </xf>
    <xf numFmtId="2" fontId="11" fillId="0" borderId="0" xfId="1" applyNumberFormat="1" applyFont="1" applyFill="1" applyBorder="1" applyAlignment="1">
      <alignment horizontal="center" vertical="center" wrapText="1"/>
    </xf>
    <xf numFmtId="165" fontId="11" fillId="0" borderId="0" xfId="1" applyNumberFormat="1" applyFont="1" applyFill="1" applyBorder="1" applyAlignment="1">
      <alignment horizontal="right" vertical="center" wrapText="1"/>
    </xf>
    <xf numFmtId="165" fontId="11" fillId="0" borderId="0" xfId="1" applyNumberFormat="1" applyFont="1" applyFill="1" applyBorder="1" applyAlignment="1">
      <alignment horizontal="center" vertical="center" wrapText="1"/>
    </xf>
    <xf numFmtId="0" fontId="14" fillId="0" borderId="0" xfId="0" applyFont="1" applyAlignment="1">
      <alignment horizontal="left" vertical="center" wrapText="1"/>
    </xf>
    <xf numFmtId="164" fontId="24" fillId="2" borderId="8" xfId="1" applyNumberFormat="1" applyFont="1" applyFill="1" applyBorder="1" applyAlignment="1">
      <alignment horizontal="left"/>
    </xf>
    <xf numFmtId="164" fontId="0" fillId="0" borderId="0" xfId="0" applyNumberFormat="1"/>
    <xf numFmtId="4" fontId="11" fillId="0" borderId="2" xfId="1" applyNumberFormat="1" applyFont="1" applyFill="1" applyBorder="1" applyAlignment="1">
      <alignment horizontal="center" vertical="center" wrapText="1"/>
    </xf>
    <xf numFmtId="4" fontId="15" fillId="4" borderId="7" xfId="7" applyNumberFormat="1" applyFont="1" applyFill="1" applyBorder="1" applyAlignment="1">
      <alignment horizontal="right" vertical="top"/>
    </xf>
    <xf numFmtId="0" fontId="25" fillId="0" borderId="2" xfId="0" applyFont="1" applyBorder="1" applyAlignment="1">
      <alignment horizontal="left" vertical="center" wrapText="1"/>
    </xf>
    <xf numFmtId="164" fontId="7" fillId="0" borderId="7" xfId="0" applyNumberFormat="1" applyFont="1" applyBorder="1" applyAlignment="1">
      <alignment horizontal="right" vertical="top"/>
    </xf>
    <xf numFmtId="4" fontId="26" fillId="0" borderId="0" xfId="0" applyNumberFormat="1" applyFont="1" applyAlignment="1">
      <alignment horizontal="right" vertical="top"/>
    </xf>
    <xf numFmtId="2" fontId="27" fillId="0" borderId="0" xfId="0" applyNumberFormat="1" applyFont="1" applyAlignment="1">
      <alignment horizontal="right" vertical="center"/>
    </xf>
    <xf numFmtId="164" fontId="7" fillId="0" borderId="7" xfId="0" applyNumberFormat="1" applyFont="1" applyBorder="1" applyAlignment="1">
      <alignment horizontal="right" vertical="center"/>
    </xf>
    <xf numFmtId="164" fontId="13" fillId="0" borderId="0" xfId="0" applyNumberFormat="1" applyFont="1"/>
    <xf numFmtId="0" fontId="2" fillId="0" borderId="4" xfId="0" applyFont="1" applyBorder="1" applyAlignment="1">
      <alignment horizontal="center" vertical="center" wrapText="1"/>
    </xf>
    <xf numFmtId="0" fontId="2" fillId="0" borderId="5" xfId="0" applyFont="1" applyBorder="1" applyAlignment="1">
      <alignment horizontal="center" vertical="center" wrapText="1"/>
    </xf>
    <xf numFmtId="0" fontId="2" fillId="0" borderId="6" xfId="0" applyFont="1" applyBorder="1" applyAlignment="1">
      <alignment horizontal="center" vertical="center" wrapText="1"/>
    </xf>
    <xf numFmtId="0" fontId="17" fillId="0" borderId="0" xfId="6" applyFont="1" applyAlignment="1">
      <alignment horizontal="center" vertical="top"/>
    </xf>
    <xf numFmtId="0" fontId="18" fillId="0" borderId="0" xfId="6" applyFont="1" applyAlignment="1">
      <alignment horizontal="center" vertical="top"/>
    </xf>
    <xf numFmtId="39" fontId="19" fillId="0" borderId="0" xfId="2" applyFont="1" applyAlignment="1">
      <alignment horizontal="center" vertical="top"/>
    </xf>
    <xf numFmtId="0" fontId="5" fillId="0" borderId="0" xfId="2" applyNumberFormat="1" applyFont="1" applyAlignment="1">
      <alignment horizontal="center" vertical="top" wrapText="1"/>
    </xf>
  </cellXfs>
  <cellStyles count="8">
    <cellStyle name="Millares" xfId="7" builtinId="3"/>
    <cellStyle name="Millares 2" xfId="4" xr:uid="{00000000-0005-0000-0000-000001000000}"/>
    <cellStyle name="Moneda" xfId="1" builtinId="4"/>
    <cellStyle name="Normal" xfId="0" builtinId="0"/>
    <cellStyle name="Normal 2" xfId="3" xr:uid="{00000000-0005-0000-0000-000004000000}"/>
    <cellStyle name="Normal 2 2" xfId="2" xr:uid="{00000000-0005-0000-0000-000005000000}"/>
    <cellStyle name="Normal 3" xfId="6" xr:uid="{00000000-0005-0000-0000-000006000000}"/>
    <cellStyle name="Normal 4" xfId="5" xr:uid="{00000000-0005-0000-0000-000007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calcChain" Target="calcChain.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1943100</xdr:colOff>
      <xdr:row>6</xdr:row>
      <xdr:rowOff>0</xdr:rowOff>
    </xdr:from>
    <xdr:to>
      <xdr:col>1</xdr:col>
      <xdr:colOff>1943100</xdr:colOff>
      <xdr:row>8</xdr:row>
      <xdr:rowOff>30905</xdr:rowOff>
    </xdr:to>
    <xdr:pic>
      <xdr:nvPicPr>
        <xdr:cNvPr id="2" name="3 Imagen" descr="logolapazestucasa.bmp">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419350" y="1381125"/>
          <a:ext cx="0" cy="56430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560918</xdr:colOff>
      <xdr:row>0</xdr:row>
      <xdr:rowOff>0</xdr:rowOff>
    </xdr:from>
    <xdr:to>
      <xdr:col>4</xdr:col>
      <xdr:colOff>899584</xdr:colOff>
      <xdr:row>4</xdr:row>
      <xdr:rowOff>9883</xdr:rowOff>
    </xdr:to>
    <xdr:pic>
      <xdr:nvPicPr>
        <xdr:cNvPr id="5" name="Imagen 4">
          <a:extLst>
            <a:ext uri="{FF2B5EF4-FFF2-40B4-BE49-F238E27FC236}">
              <a16:creationId xmlns:a16="http://schemas.microsoft.com/office/drawing/2014/main" id="{5E7066EE-FB5F-B72D-60F8-31065A5CDD15}"/>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037168" y="0"/>
          <a:ext cx="5333999" cy="87771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Users\Jesus%20Gil%20Aviles_2\Desktop\Mis%20documentos\DOCUMENTOS%20VARIOS\CONCURSOS%202000\CONCURSOS%20OBRAS%20PUBLICAS\CASA%20ESTUDIANTE%20OK2.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D:\Users\Jesus%20Gil%20Aviles_2\Desktop\Mis%20documentos\DOCUMENTOS%20VARIOS\CONCURSOS%202000\CONCURSOS%20OBRAS%20PUBLICAS\ALUMBRADO%20ESTADIO%20DE%20BEISBOL.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INNOMB"/>
      <sheetName val="by Martin Lopez E 55765 25918"/>
    </sheetNames>
    <sheetDataSet>
      <sheetData sheetId="0"/>
      <sheetData sheetId="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INNOMB"/>
      <sheetName val="by Martin Lopez E 55765 25918"/>
    </sheetNames>
    <sheetDataSet>
      <sheetData sheetId="0"/>
      <sheetData sheetId="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49"/>
  <sheetViews>
    <sheetView tabSelected="1" zoomScale="90" zoomScaleNormal="90" zoomScaleSheetLayoutView="100" workbookViewId="0">
      <selection activeCell="K6" sqref="K6"/>
    </sheetView>
  </sheetViews>
  <sheetFormatPr baseColWidth="10" defaultRowHeight="15" outlineLevelRow="2" x14ac:dyDescent="0.25"/>
  <cols>
    <col min="1" max="1" width="7.140625" bestFit="1" customWidth="1"/>
    <col min="2" max="2" width="54.85546875" customWidth="1"/>
    <col min="3" max="3" width="8" customWidth="1"/>
    <col min="4" max="4" width="12" customWidth="1"/>
    <col min="5" max="5" width="16.140625" customWidth="1"/>
    <col min="6" max="6" width="18.42578125" customWidth="1"/>
    <col min="8" max="8" width="13.42578125" customWidth="1"/>
  </cols>
  <sheetData>
    <row r="1" spans="1:8" s="16" customFormat="1" ht="24" x14ac:dyDescent="0.25">
      <c r="A1" s="57"/>
      <c r="B1" s="57"/>
      <c r="C1" s="57"/>
      <c r="D1" s="57"/>
      <c r="E1" s="57"/>
      <c r="F1" s="57"/>
      <c r="H1" s="17"/>
    </row>
    <row r="2" spans="1:8" s="16" customFormat="1" ht="16.5" x14ac:dyDescent="0.25">
      <c r="A2" s="58"/>
      <c r="B2" s="58"/>
      <c r="C2" s="58"/>
      <c r="D2" s="58"/>
      <c r="E2" s="58"/>
      <c r="F2" s="58"/>
      <c r="H2" s="17"/>
    </row>
    <row r="3" spans="1:8" s="16" customFormat="1" ht="12.75" x14ac:dyDescent="0.25">
      <c r="A3" s="59"/>
      <c r="B3" s="59"/>
      <c r="C3" s="59"/>
      <c r="D3" s="59"/>
      <c r="E3" s="59"/>
      <c r="F3" s="59"/>
      <c r="H3" s="17"/>
    </row>
    <row r="4" spans="1:8" s="16" customFormat="1" x14ac:dyDescent="0.25">
      <c r="A4" s="18"/>
      <c r="B4" s="19"/>
      <c r="C4" s="20"/>
      <c r="D4" s="21"/>
      <c r="E4" s="18"/>
      <c r="F4" s="18"/>
      <c r="H4" s="17"/>
    </row>
    <row r="5" spans="1:8" s="16" customFormat="1" ht="24" x14ac:dyDescent="0.25">
      <c r="A5" s="57" t="s">
        <v>79</v>
      </c>
      <c r="B5" s="57"/>
      <c r="C5" s="57"/>
      <c r="D5" s="57"/>
      <c r="E5" s="57"/>
      <c r="F5" s="57"/>
      <c r="H5" s="17"/>
    </row>
    <row r="6" spans="1:8" s="16" customFormat="1" ht="16.5" customHeight="1" x14ac:dyDescent="0.25">
      <c r="A6" s="18"/>
      <c r="B6" s="19"/>
      <c r="C6" s="20"/>
      <c r="D6" s="21"/>
      <c r="E6" s="22"/>
      <c r="F6" s="22"/>
      <c r="H6" s="17"/>
    </row>
    <row r="7" spans="1:8" ht="6.75" customHeight="1" thickBot="1" x14ac:dyDescent="0.3">
      <c r="A7" s="60"/>
      <c r="B7" s="60"/>
      <c r="C7" s="60"/>
      <c r="D7" s="60"/>
      <c r="E7" s="60"/>
      <c r="F7" s="60"/>
    </row>
    <row r="8" spans="1:8" s="23" customFormat="1" ht="35.25" customHeight="1" thickBot="1" x14ac:dyDescent="0.3">
      <c r="A8" s="54" t="s">
        <v>78</v>
      </c>
      <c r="B8" s="55"/>
      <c r="C8" s="55"/>
      <c r="D8" s="55"/>
      <c r="E8" s="55"/>
      <c r="F8" s="56"/>
    </row>
    <row r="9" spans="1:8" s="23" customFormat="1" ht="12" customHeight="1" x14ac:dyDescent="0.25">
      <c r="A9" s="24"/>
      <c r="B9" s="25"/>
      <c r="C9" s="26"/>
      <c r="D9" s="27"/>
      <c r="E9" s="28"/>
      <c r="F9" s="29"/>
    </row>
    <row r="10" spans="1:8" s="23" customFormat="1" ht="25.5" customHeight="1" x14ac:dyDescent="0.25">
      <c r="A10" s="30" t="s">
        <v>0</v>
      </c>
      <c r="B10" s="30" t="s">
        <v>7</v>
      </c>
      <c r="C10" s="30" t="s">
        <v>8</v>
      </c>
      <c r="D10" s="30" t="s">
        <v>1</v>
      </c>
      <c r="E10" s="31" t="s">
        <v>19</v>
      </c>
      <c r="F10" s="30" t="s">
        <v>2</v>
      </c>
    </row>
    <row r="11" spans="1:8" s="7" customFormat="1" ht="16.5" x14ac:dyDescent="0.2">
      <c r="A11" s="32" t="s">
        <v>9</v>
      </c>
      <c r="B11" s="33" t="s">
        <v>10</v>
      </c>
      <c r="C11" s="34"/>
      <c r="D11" s="35"/>
      <c r="E11" s="36"/>
      <c r="F11" s="37">
        <f>SUM(F12:F12)</f>
        <v>0</v>
      </c>
    </row>
    <row r="12" spans="1:8" s="7" customFormat="1" ht="116.25" customHeight="1" outlineLevel="2" x14ac:dyDescent="0.2">
      <c r="A12" s="9" t="s">
        <v>47</v>
      </c>
      <c r="B12" s="12" t="s">
        <v>28</v>
      </c>
      <c r="C12" s="13" t="s">
        <v>3</v>
      </c>
      <c r="D12" s="46">
        <f>2.6*320</f>
        <v>832</v>
      </c>
      <c r="E12" s="6">
        <v>0</v>
      </c>
      <c r="F12" s="8">
        <f>ROUND(E12*D12,2)</f>
        <v>0</v>
      </c>
    </row>
    <row r="13" spans="1:8" s="7" customFormat="1" ht="16.5" x14ac:dyDescent="0.2">
      <c r="A13" s="32" t="s">
        <v>11</v>
      </c>
      <c r="B13" s="33" t="s">
        <v>20</v>
      </c>
      <c r="C13" s="34"/>
      <c r="D13" s="47"/>
      <c r="E13" s="36"/>
      <c r="F13" s="37">
        <f>SUM(F14:F15)</f>
        <v>0</v>
      </c>
    </row>
    <row r="14" spans="1:8" s="7" customFormat="1" ht="48" customHeight="1" outlineLevel="2" x14ac:dyDescent="0.2">
      <c r="A14" s="9" t="s">
        <v>12</v>
      </c>
      <c r="B14" s="12" t="s">
        <v>27</v>
      </c>
      <c r="C14" s="13" t="s">
        <v>17</v>
      </c>
      <c r="D14" s="46">
        <f>(320-6)*0.4*0.2</f>
        <v>25.120000000000005</v>
      </c>
      <c r="E14" s="6">
        <v>0</v>
      </c>
      <c r="F14" s="8">
        <f>ROUND(E14*D14,2)</f>
        <v>0</v>
      </c>
    </row>
    <row r="15" spans="1:8" s="7" customFormat="1" ht="83.25" customHeight="1" outlineLevel="2" x14ac:dyDescent="0.2">
      <c r="A15" s="9" t="s">
        <v>18</v>
      </c>
      <c r="B15" s="12" t="s">
        <v>29</v>
      </c>
      <c r="C15" s="13" t="s">
        <v>14</v>
      </c>
      <c r="D15" s="46">
        <f>320-6</f>
        <v>314</v>
      </c>
      <c r="E15" s="6">
        <v>0</v>
      </c>
      <c r="F15" s="8">
        <f>ROUND(E15*D15,2)</f>
        <v>0</v>
      </c>
    </row>
    <row r="16" spans="1:8" s="7" customFormat="1" ht="16.5" x14ac:dyDescent="0.2">
      <c r="A16" s="32" t="s">
        <v>13</v>
      </c>
      <c r="B16" s="33" t="s">
        <v>21</v>
      </c>
      <c r="C16" s="34"/>
      <c r="D16" s="47"/>
      <c r="E16" s="36"/>
      <c r="F16" s="37">
        <f>SUM(F17:F29)</f>
        <v>0</v>
      </c>
    </row>
    <row r="17" spans="1:6" s="7" customFormat="1" ht="74.25" customHeight="1" outlineLevel="2" x14ac:dyDescent="0.2">
      <c r="A17" s="9" t="s">
        <v>66</v>
      </c>
      <c r="B17" s="10" t="s">
        <v>30</v>
      </c>
      <c r="C17" s="11" t="s">
        <v>17</v>
      </c>
      <c r="D17" s="46">
        <f>2.5*(60)*0.1</f>
        <v>15</v>
      </c>
      <c r="E17" s="5">
        <v>0</v>
      </c>
      <c r="F17" s="8">
        <f t="shared" ref="F17:F29" si="0">ROUND(E17*D17,2)</f>
        <v>0</v>
      </c>
    </row>
    <row r="18" spans="1:6" s="7" customFormat="1" ht="84.75" customHeight="1" outlineLevel="2" x14ac:dyDescent="0.2">
      <c r="A18" s="9" t="s">
        <v>67</v>
      </c>
      <c r="B18" s="10" t="s">
        <v>24</v>
      </c>
      <c r="C18" s="11" t="s">
        <v>17</v>
      </c>
      <c r="D18" s="46">
        <f>3.1*(120)*0.15</f>
        <v>55.8</v>
      </c>
      <c r="E18" s="5">
        <v>0</v>
      </c>
      <c r="F18" s="8">
        <f t="shared" si="0"/>
        <v>0</v>
      </c>
    </row>
    <row r="19" spans="1:6" s="7" customFormat="1" ht="84.75" customHeight="1" outlineLevel="2" x14ac:dyDescent="0.2">
      <c r="A19" s="9" t="s">
        <v>68</v>
      </c>
      <c r="B19" s="10" t="s">
        <v>23</v>
      </c>
      <c r="C19" s="11" t="s">
        <v>17</v>
      </c>
      <c r="D19" s="46">
        <f>3.1*201*0.17</f>
        <v>105.92700000000001</v>
      </c>
      <c r="E19" s="5">
        <v>0</v>
      </c>
      <c r="F19" s="8">
        <f t="shared" si="0"/>
        <v>0</v>
      </c>
    </row>
    <row r="20" spans="1:6" s="7" customFormat="1" ht="108.75" customHeight="1" outlineLevel="2" x14ac:dyDescent="0.2">
      <c r="A20" s="9" t="s">
        <v>69</v>
      </c>
      <c r="B20" s="10" t="s">
        <v>26</v>
      </c>
      <c r="C20" s="11" t="s">
        <v>3</v>
      </c>
      <c r="D20" s="46">
        <f>((2.3*321)-D22)</f>
        <v>726.3</v>
      </c>
      <c r="E20" s="5">
        <v>0</v>
      </c>
      <c r="F20" s="8">
        <f t="shared" si="0"/>
        <v>0</v>
      </c>
    </row>
    <row r="21" spans="1:6" s="7" customFormat="1" ht="90.75" customHeight="1" outlineLevel="2" x14ac:dyDescent="0.2">
      <c r="A21" s="9" t="s">
        <v>70</v>
      </c>
      <c r="B21" s="10" t="s">
        <v>65</v>
      </c>
      <c r="C21" s="11" t="s">
        <v>14</v>
      </c>
      <c r="D21" s="46">
        <v>274</v>
      </c>
      <c r="E21" s="5">
        <v>0</v>
      </c>
      <c r="F21" s="8">
        <f t="shared" si="0"/>
        <v>0</v>
      </c>
    </row>
    <row r="22" spans="1:6" s="7" customFormat="1" ht="119.25" customHeight="1" outlineLevel="2" x14ac:dyDescent="0.2">
      <c r="A22" s="9" t="s">
        <v>71</v>
      </c>
      <c r="B22" s="10" t="s">
        <v>25</v>
      </c>
      <c r="C22" s="11" t="s">
        <v>3</v>
      </c>
      <c r="D22" s="46">
        <f>4*(2*1.5)</f>
        <v>12</v>
      </c>
      <c r="E22" s="5">
        <v>0</v>
      </c>
      <c r="F22" s="8">
        <f t="shared" si="0"/>
        <v>0</v>
      </c>
    </row>
    <row r="23" spans="1:6" s="7" customFormat="1" ht="19.5" customHeight="1" outlineLevel="2" x14ac:dyDescent="0.2">
      <c r="A23" s="9"/>
      <c r="B23" s="48" t="s">
        <v>31</v>
      </c>
      <c r="C23" s="11"/>
      <c r="D23" s="46"/>
      <c r="E23" s="5">
        <v>0</v>
      </c>
      <c r="F23" s="8"/>
    </row>
    <row r="24" spans="1:6" s="7" customFormat="1" ht="74.25" customHeight="1" outlineLevel="2" x14ac:dyDescent="0.2">
      <c r="A24" s="9" t="s">
        <v>72</v>
      </c>
      <c r="B24" s="10" t="s">
        <v>30</v>
      </c>
      <c r="C24" s="11" t="s">
        <v>17</v>
      </c>
      <c r="D24" s="46">
        <f>13*0.62*0.5</f>
        <v>4.03</v>
      </c>
      <c r="E24" s="5">
        <v>0</v>
      </c>
      <c r="F24" s="8">
        <f t="shared" ref="F24:F25" si="1">ROUND(E24*D24,2)</f>
        <v>0</v>
      </c>
    </row>
    <row r="25" spans="1:6" s="7" customFormat="1" ht="56.25" customHeight="1" outlineLevel="2" x14ac:dyDescent="0.2">
      <c r="A25" s="9" t="s">
        <v>73</v>
      </c>
      <c r="B25" s="10" t="s">
        <v>32</v>
      </c>
      <c r="C25" s="11" t="s">
        <v>3</v>
      </c>
      <c r="D25" s="46">
        <f>13*0.3</f>
        <v>3.9</v>
      </c>
      <c r="E25" s="5">
        <v>0</v>
      </c>
      <c r="F25" s="8">
        <f t="shared" si="1"/>
        <v>0</v>
      </c>
    </row>
    <row r="26" spans="1:6" s="7" customFormat="1" ht="75.75" customHeight="1" outlineLevel="2" x14ac:dyDescent="0.2">
      <c r="A26" s="9" t="s">
        <v>74</v>
      </c>
      <c r="B26" s="10" t="s">
        <v>33</v>
      </c>
      <c r="C26" s="11" t="s">
        <v>14</v>
      </c>
      <c r="D26" s="46">
        <v>13</v>
      </c>
      <c r="E26" s="5">
        <v>0</v>
      </c>
      <c r="F26" s="8">
        <f t="shared" si="0"/>
        <v>0</v>
      </c>
    </row>
    <row r="27" spans="1:6" s="7" customFormat="1" ht="75" customHeight="1" outlineLevel="2" x14ac:dyDescent="0.2">
      <c r="A27" s="9" t="s">
        <v>75</v>
      </c>
      <c r="B27" s="10" t="s">
        <v>34</v>
      </c>
      <c r="C27" s="11" t="s">
        <v>3</v>
      </c>
      <c r="D27" s="46">
        <f>13*0.88</f>
        <v>11.44</v>
      </c>
      <c r="E27" s="5">
        <v>0</v>
      </c>
      <c r="F27" s="8">
        <f t="shared" si="0"/>
        <v>0</v>
      </c>
    </row>
    <row r="28" spans="1:6" s="7" customFormat="1" ht="84.75" customHeight="1" outlineLevel="2" x14ac:dyDescent="0.2">
      <c r="A28" s="9" t="s">
        <v>76</v>
      </c>
      <c r="B28" s="10" t="s">
        <v>24</v>
      </c>
      <c r="C28" s="11" t="s">
        <v>17</v>
      </c>
      <c r="D28" s="46">
        <f>13*1.1*0.35</f>
        <v>5.0049999999999999</v>
      </c>
      <c r="E28" s="5">
        <v>0</v>
      </c>
      <c r="F28" s="8">
        <f t="shared" si="0"/>
        <v>0</v>
      </c>
    </row>
    <row r="29" spans="1:6" s="7" customFormat="1" ht="84.75" customHeight="1" outlineLevel="2" x14ac:dyDescent="0.2">
      <c r="A29" s="9" t="s">
        <v>77</v>
      </c>
      <c r="B29" s="10" t="s">
        <v>23</v>
      </c>
      <c r="C29" s="11" t="s">
        <v>17</v>
      </c>
      <c r="D29" s="46">
        <f>13*1.1*0.25</f>
        <v>3.5750000000000002</v>
      </c>
      <c r="E29" s="5">
        <v>0</v>
      </c>
      <c r="F29" s="8">
        <f t="shared" si="0"/>
        <v>0</v>
      </c>
    </row>
    <row r="30" spans="1:6" s="15" customFormat="1" ht="18.75" customHeight="1" outlineLevel="1" x14ac:dyDescent="0.2">
      <c r="A30" s="32" t="s">
        <v>49</v>
      </c>
      <c r="B30" s="33" t="s">
        <v>22</v>
      </c>
      <c r="C30" s="34"/>
      <c r="D30" s="47"/>
      <c r="E30" s="36"/>
      <c r="F30" s="37">
        <f>SUM(F31:F44)</f>
        <v>0</v>
      </c>
    </row>
    <row r="31" spans="1:6" s="7" customFormat="1" ht="66.75" customHeight="1" outlineLevel="2" x14ac:dyDescent="0.2">
      <c r="A31" s="14" t="s">
        <v>50</v>
      </c>
      <c r="B31" s="10" t="s">
        <v>64</v>
      </c>
      <c r="C31" s="11" t="s">
        <v>15</v>
      </c>
      <c r="D31" s="46">
        <v>8</v>
      </c>
      <c r="E31" s="5">
        <v>0</v>
      </c>
      <c r="F31" s="8">
        <f t="shared" ref="F31:F44" si="2">ROUND(E31*D31,2)</f>
        <v>0</v>
      </c>
    </row>
    <row r="32" spans="1:6" s="7" customFormat="1" ht="90.75" customHeight="1" outlineLevel="2" x14ac:dyDescent="0.2">
      <c r="A32" s="14" t="s">
        <v>51</v>
      </c>
      <c r="B32" s="10" t="s">
        <v>46</v>
      </c>
      <c r="C32" s="11" t="s">
        <v>15</v>
      </c>
      <c r="D32" s="46">
        <v>8</v>
      </c>
      <c r="E32" s="5">
        <v>0</v>
      </c>
      <c r="F32" s="8">
        <f t="shared" si="2"/>
        <v>0</v>
      </c>
    </row>
    <row r="33" spans="1:8" s="7" customFormat="1" ht="78" customHeight="1" outlineLevel="2" x14ac:dyDescent="0.2">
      <c r="A33" s="14" t="s">
        <v>52</v>
      </c>
      <c r="B33" s="10" t="s">
        <v>45</v>
      </c>
      <c r="C33" s="11" t="s">
        <v>15</v>
      </c>
      <c r="D33" s="46">
        <v>8</v>
      </c>
      <c r="E33" s="5">
        <v>0</v>
      </c>
      <c r="F33" s="8">
        <f t="shared" si="2"/>
        <v>0</v>
      </c>
    </row>
    <row r="34" spans="1:8" s="7" customFormat="1" ht="66.75" customHeight="1" outlineLevel="2" x14ac:dyDescent="0.2">
      <c r="A34" s="14" t="s">
        <v>53</v>
      </c>
      <c r="B34" s="10" t="s">
        <v>35</v>
      </c>
      <c r="C34" s="11" t="s">
        <v>14</v>
      </c>
      <c r="D34" s="46">
        <f>453-140</f>
        <v>313</v>
      </c>
      <c r="E34" s="5">
        <v>0</v>
      </c>
      <c r="F34" s="8">
        <f t="shared" si="2"/>
        <v>0</v>
      </c>
    </row>
    <row r="35" spans="1:8" s="7" customFormat="1" ht="76.5" customHeight="1" outlineLevel="2" x14ac:dyDescent="0.2">
      <c r="A35" s="14" t="s">
        <v>54</v>
      </c>
      <c r="B35" s="10" t="s">
        <v>36</v>
      </c>
      <c r="C35" s="11" t="s">
        <v>15</v>
      </c>
      <c r="D35" s="46">
        <v>8</v>
      </c>
      <c r="E35" s="5">
        <v>0</v>
      </c>
      <c r="F35" s="8">
        <f t="shared" si="2"/>
        <v>0</v>
      </c>
    </row>
    <row r="36" spans="1:8" s="7" customFormat="1" ht="78" customHeight="1" outlineLevel="2" x14ac:dyDescent="0.2">
      <c r="A36" s="14" t="s">
        <v>55</v>
      </c>
      <c r="B36" s="10" t="s">
        <v>37</v>
      </c>
      <c r="C36" s="11" t="s">
        <v>15</v>
      </c>
      <c r="D36" s="46">
        <v>1</v>
      </c>
      <c r="E36" s="5">
        <v>0</v>
      </c>
      <c r="F36" s="8">
        <f t="shared" si="2"/>
        <v>0</v>
      </c>
    </row>
    <row r="37" spans="1:8" s="7" customFormat="1" ht="66.75" customHeight="1" outlineLevel="2" x14ac:dyDescent="0.2">
      <c r="A37" s="14" t="s">
        <v>56</v>
      </c>
      <c r="B37" s="10" t="s">
        <v>38</v>
      </c>
      <c r="C37" s="11" t="s">
        <v>14</v>
      </c>
      <c r="D37" s="46">
        <f>498-140</f>
        <v>358</v>
      </c>
      <c r="E37" s="5">
        <v>0</v>
      </c>
      <c r="F37" s="8">
        <f t="shared" si="2"/>
        <v>0</v>
      </c>
    </row>
    <row r="38" spans="1:8" s="7" customFormat="1" ht="57" customHeight="1" outlineLevel="2" x14ac:dyDescent="0.2">
      <c r="A38" s="14" t="s">
        <v>57</v>
      </c>
      <c r="B38" s="10" t="s">
        <v>39</v>
      </c>
      <c r="C38" s="11" t="s">
        <v>16</v>
      </c>
      <c r="D38" s="46">
        <v>1</v>
      </c>
      <c r="E38" s="5">
        <v>0</v>
      </c>
      <c r="F38" s="8">
        <f t="shared" si="2"/>
        <v>0</v>
      </c>
    </row>
    <row r="39" spans="1:8" s="7" customFormat="1" ht="80.25" customHeight="1" outlineLevel="2" x14ac:dyDescent="0.2">
      <c r="A39" s="14" t="s">
        <v>58</v>
      </c>
      <c r="B39" s="10" t="s">
        <v>40</v>
      </c>
      <c r="C39" s="11" t="s">
        <v>15</v>
      </c>
      <c r="D39" s="46">
        <v>1</v>
      </c>
      <c r="E39" s="5">
        <v>0</v>
      </c>
      <c r="F39" s="8">
        <f t="shared" si="2"/>
        <v>0</v>
      </c>
    </row>
    <row r="40" spans="1:8" s="7" customFormat="1" ht="57" customHeight="1" outlineLevel="2" x14ac:dyDescent="0.2">
      <c r="A40" s="14" t="s">
        <v>59</v>
      </c>
      <c r="B40" s="10" t="s">
        <v>41</v>
      </c>
      <c r="C40" s="11" t="s">
        <v>15</v>
      </c>
      <c r="D40" s="46">
        <v>1</v>
      </c>
      <c r="E40" s="5">
        <v>0</v>
      </c>
      <c r="F40" s="8">
        <f t="shared" si="2"/>
        <v>0</v>
      </c>
    </row>
    <row r="41" spans="1:8" s="7" customFormat="1" ht="63.75" customHeight="1" outlineLevel="2" x14ac:dyDescent="0.2">
      <c r="A41" s="14" t="s">
        <v>60</v>
      </c>
      <c r="B41" s="10" t="s">
        <v>42</v>
      </c>
      <c r="C41" s="11" t="s">
        <v>15</v>
      </c>
      <c r="D41" s="46">
        <v>2</v>
      </c>
      <c r="E41" s="5">
        <v>0</v>
      </c>
      <c r="F41" s="8">
        <f t="shared" si="2"/>
        <v>0</v>
      </c>
    </row>
    <row r="42" spans="1:8" s="7" customFormat="1" ht="80.25" customHeight="1" outlineLevel="2" x14ac:dyDescent="0.2">
      <c r="A42" s="14" t="s">
        <v>61</v>
      </c>
      <c r="B42" s="10" t="s">
        <v>43</v>
      </c>
      <c r="C42" s="11" t="s">
        <v>15</v>
      </c>
      <c r="D42" s="46">
        <v>1</v>
      </c>
      <c r="E42" s="5">
        <v>0</v>
      </c>
      <c r="F42" s="8">
        <f t="shared" si="2"/>
        <v>0</v>
      </c>
    </row>
    <row r="43" spans="1:8" s="7" customFormat="1" ht="105.75" customHeight="1" outlineLevel="2" x14ac:dyDescent="0.2">
      <c r="A43" s="14" t="s">
        <v>62</v>
      </c>
      <c r="B43" s="10" t="s">
        <v>48</v>
      </c>
      <c r="C43" s="11" t="s">
        <v>16</v>
      </c>
      <c r="D43" s="46">
        <v>1</v>
      </c>
      <c r="E43" s="5">
        <v>0</v>
      </c>
      <c r="F43" s="8">
        <f t="shared" si="2"/>
        <v>0</v>
      </c>
      <c r="H43" s="53"/>
    </row>
    <row r="44" spans="1:8" s="7" customFormat="1" ht="49.5" customHeight="1" outlineLevel="2" x14ac:dyDescent="0.2">
      <c r="A44" s="14" t="s">
        <v>63</v>
      </c>
      <c r="B44" s="10" t="s">
        <v>44</v>
      </c>
      <c r="C44" s="11" t="s">
        <v>15</v>
      </c>
      <c r="D44" s="46">
        <v>1</v>
      </c>
      <c r="E44" s="5">
        <v>0</v>
      </c>
      <c r="F44" s="8">
        <f t="shared" si="2"/>
        <v>0</v>
      </c>
    </row>
    <row r="45" spans="1:8" s="7" customFormat="1" ht="14.25" outlineLevel="2" x14ac:dyDescent="0.2">
      <c r="A45" s="38"/>
      <c r="B45" s="43"/>
      <c r="C45" s="39"/>
      <c r="D45" s="40"/>
      <c r="E45" s="41"/>
      <c r="F45" s="42"/>
    </row>
    <row r="46" spans="1:8" ht="15.75" x14ac:dyDescent="0.25">
      <c r="C46" s="1"/>
      <c r="D46" s="2"/>
      <c r="E46" s="50" t="s">
        <v>4</v>
      </c>
      <c r="F46" s="49">
        <f>+F11+F13+F16+F30</f>
        <v>0</v>
      </c>
      <c r="H46" s="45"/>
    </row>
    <row r="47" spans="1:8" ht="15.75" x14ac:dyDescent="0.25">
      <c r="C47" s="1"/>
      <c r="D47" s="3"/>
      <c r="E47" s="50" t="s">
        <v>5</v>
      </c>
      <c r="F47" s="49">
        <f>F46*0.16</f>
        <v>0</v>
      </c>
    </row>
    <row r="48" spans="1:8" ht="21.75" customHeight="1" x14ac:dyDescent="0.25">
      <c r="C48" s="1"/>
      <c r="D48" s="4"/>
      <c r="E48" s="51" t="s">
        <v>6</v>
      </c>
      <c r="F48" s="52">
        <f>SUM(F46:F47)</f>
        <v>0</v>
      </c>
      <c r="H48" s="44"/>
    </row>
    <row r="49" spans="5:5" x14ac:dyDescent="0.25">
      <c r="E49" s="7"/>
    </row>
  </sheetData>
  <protectedRanges>
    <protectedRange sqref="B31:C44 B17:C29" name="Rango1_4_6_1_19_6_3"/>
    <protectedRange sqref="B16" name="Rango1_4_6_1_19_6_3_1"/>
  </protectedRanges>
  <mergeCells count="6">
    <mergeCell ref="A8:F8"/>
    <mergeCell ref="A1:F1"/>
    <mergeCell ref="A2:F2"/>
    <mergeCell ref="A3:F3"/>
    <mergeCell ref="A5:F5"/>
    <mergeCell ref="A7:F7"/>
  </mergeCells>
  <pageMargins left="0.70866141732283472" right="0.70866141732283472" top="0.15748031496062992" bottom="0.55118110236220474" header="0.31496062992125984" footer="0.31496062992125984"/>
  <pageSetup scale="75" orientation="portrait" horizontalDpi="1200" verticalDpi="1200" r:id="rId1"/>
  <headerFooter>
    <oddFooter>&amp;R&amp;10PAGINA   &amp;P   DE   &amp;N</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2</vt:i4>
      </vt:variant>
    </vt:vector>
  </HeadingPairs>
  <TitlesOfParts>
    <vt:vector size="3" baseType="lpstr">
      <vt:lpstr>PRESUPUESTO (2)</vt:lpstr>
      <vt:lpstr>'PRESUPUESTO (2)'!Área_de_impresión</vt:lpstr>
      <vt:lpstr>'PRESUPUESTO (2)'!Títulos_a_imprimir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 de Windows</dc:creator>
  <cp:lastModifiedBy>foisl</cp:lastModifiedBy>
  <cp:lastPrinted>2022-06-22T16:01:25Z</cp:lastPrinted>
  <dcterms:created xsi:type="dcterms:W3CDTF">2019-09-18T15:41:58Z</dcterms:created>
  <dcterms:modified xsi:type="dcterms:W3CDTF">2022-11-15T20:52:07Z</dcterms:modified>
</cp:coreProperties>
</file>