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po1\Downloads\"/>
    </mc:Choice>
  </mc:AlternateContent>
  <bookViews>
    <workbookView xWindow="0" yWindow="0" windowWidth="14370" windowHeight="11670"/>
  </bookViews>
  <sheets>
    <sheet name="CATALOGO RP202219" sheetId="1" r:id="rId1"/>
  </sheets>
  <externalReferences>
    <externalReference r:id="rId2"/>
    <externalReference r:id="rId3"/>
  </externalReferences>
  <definedNames>
    <definedName name="A_IMPRESIÓN_IM">[1]SINNOMB!#REF!</definedName>
    <definedName name="_xlnm.Print_Area" localSheetId="0">'CATALOGO RP202219'!$A$7:$G$74</definedName>
    <definedName name="NUMERO">#REF!</definedName>
    <definedName name="OJETE">[2]SINNOMB!$A$379</definedName>
    <definedName name="PASE">[2]SINNOMB!$IN$6175</definedName>
    <definedName name="Print_Area_MI">#REF!</definedName>
    <definedName name="Print_Titles_MI">#REF!</definedName>
    <definedName name="_xlnm.Print_Titles" localSheetId="0">'CATALOGO RP202219'!$1:$10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G70" i="1" l="1"/>
  <c r="G69" i="1"/>
  <c r="G68" i="1"/>
  <c r="G67" i="1"/>
  <c r="G66" i="1"/>
  <c r="G65" i="1"/>
  <c r="G64" i="1"/>
  <c r="G63" i="1"/>
  <c r="G62" i="1"/>
  <c r="G61" i="1"/>
  <c r="G60" i="1"/>
  <c r="G59" i="1"/>
  <c r="G58" i="1"/>
  <c r="G57" i="1"/>
  <c r="G55" i="1"/>
  <c r="G53" i="1" l="1"/>
  <c r="G52" i="1"/>
  <c r="G48" i="1"/>
  <c r="G49" i="1"/>
  <c r="G50" i="1"/>
  <c r="G47" i="1"/>
  <c r="G45" i="1"/>
  <c r="G39" i="1" l="1"/>
  <c r="G38" i="1"/>
  <c r="G44" i="1" l="1"/>
  <c r="G43" i="1"/>
  <c r="G42" i="1"/>
  <c r="G40" i="1" l="1"/>
  <c r="D33" i="1"/>
  <c r="D32" i="1"/>
  <c r="D31" i="1"/>
  <c r="G31" i="1" s="1"/>
  <c r="D13" i="1"/>
  <c r="G13" i="1" s="1"/>
  <c r="D21" i="1"/>
  <c r="D22" i="1" l="1"/>
  <c r="G22" i="1" s="1"/>
  <c r="G21" i="1"/>
  <c r="G27" i="1"/>
  <c r="G26" i="1"/>
  <c r="G25" i="1"/>
  <c r="G24" i="1"/>
  <c r="G37" i="1" l="1"/>
  <c r="G36" i="1"/>
  <c r="G35" i="1" l="1"/>
  <c r="G34" i="1"/>
  <c r="G33" i="1"/>
  <c r="G32" i="1"/>
  <c r="G30" i="1"/>
  <c r="G29" i="1"/>
  <c r="D20" i="1"/>
  <c r="G20" i="1" s="1"/>
  <c r="G28" i="1" l="1"/>
  <c r="D19" i="1"/>
  <c r="G19" i="1" s="1"/>
  <c r="D18" i="1"/>
  <c r="G18" i="1" s="1"/>
  <c r="D17" i="1"/>
  <c r="G17" i="1" s="1"/>
  <c r="D16" i="1"/>
  <c r="G16" i="1" s="1"/>
  <c r="D14" i="1"/>
  <c r="G15" i="1" l="1"/>
  <c r="G12" i="1" l="1"/>
  <c r="G23" i="1" l="1"/>
  <c r="G54" i="1"/>
  <c r="G14" i="1" l="1"/>
  <c r="G11" i="1" s="1"/>
  <c r="G72" i="1" l="1"/>
  <c r="G73" i="1" l="1"/>
  <c r="G74" i="1" s="1"/>
</calcChain>
</file>

<file path=xl/sharedStrings.xml><?xml version="1.0" encoding="utf-8"?>
<sst xmlns="http://schemas.openxmlformats.org/spreadsheetml/2006/main" count="186" uniqueCount="142">
  <si>
    <t>DIRECCION DE OBRAS PUBLICAS</t>
  </si>
  <si>
    <t>CLAVE</t>
  </si>
  <si>
    <t>CANTIDAD</t>
  </si>
  <si>
    <t>IMPORTE</t>
  </si>
  <si>
    <t>M2</t>
  </si>
  <si>
    <t>TOTAL</t>
  </si>
  <si>
    <t>CONCEPTO</t>
  </si>
  <si>
    <t>UNIDAD</t>
  </si>
  <si>
    <t>I</t>
  </si>
  <si>
    <t>PRELIMINARES</t>
  </si>
  <si>
    <t>II.1</t>
  </si>
  <si>
    <t>III</t>
  </si>
  <si>
    <t>ML</t>
  </si>
  <si>
    <t>PZA</t>
  </si>
  <si>
    <t>M3</t>
  </si>
  <si>
    <t>H. XVII AYUNTAMIENTO DE LA PAZ</t>
  </si>
  <si>
    <t>DIRECCIÓN GENERAL DE GESTIÓN INTEGRAL DE LA CIUDAD</t>
  </si>
  <si>
    <t>PRECIO UNITARIO</t>
  </si>
  <si>
    <t>RELLENO COMPACTADO CON EQUIPO MECANICO CON MATERIAL SELECCIONADO PRODUCTO DE BANCO,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t>
  </si>
  <si>
    <t>RELLENO COMPACTADO CON MATERIAL PRODUCTO DE CORTE, LIBRE DE BOLEO MAYOR DE 3", EN CAPAS NO MAYORES DE 20 CM, COMPACTADO AL 85% PROCTOR, EN AREAS DE BANQUETAS Y ADYACENTES, PARA DAR NIVELES DE PROYECTO, SEGUN INDICACIONES DE SUPERVISION. INCLUYE: CRIBADO DEL MATERIAL, ACARREOS DENTRO DE LA OBRA, INCORPORACION DE HUMEDAD, MANO DE OBRA, HERRAMIENTA Y EQUIPO NECESARIO.</t>
  </si>
  <si>
    <t>CONSTRUCCION DE RAMPAS PARA EL ACCESO DE PERSONAS CON CAPACIDADES DIFERENTES, DE 8 CM DE ESPESOR Y CON UNA PENDIENTE MAXIMA DEL 8%, ACABADO PULIDO Y RAYADO TRANSVERSAL CON PEINE FINO METALICO PARA DAR ACABADO ANTIDERRAPANTE, EN LOSAS DE 1.20 M. DE ANCHO COMO MINIMO. ACABADO EN ARISTAS CON VOLTEADOR. EL CONCRETO SERA F´c=150 KG/CM2. T.M.A. 3/4". REV. DE 8 A 10 CM. PREMEZCLADO ELABORADO EN PLANTA O HECHO EN OBRA,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</si>
  <si>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CONSTRUCCION DE BANQUETAS DE 8 CM DE ESPESOR, ACABADO, PULIDO Y ESCOBILLADO FINO, SE USARA EL SISTEMA DE LOSAS INTERCALADAS CON UNA RELACION LARGO/ANCHO DE HASTA 1.50, JUNTAS FRIAS ACABADO CON VOLTEADOR.  EL CONCRETO SERA F´C= 150 KG/CM2. T.M.A. 3/4". REV. DE 8 A 10 CM PREMEZCLADO ELABORADO EN PLANTA,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</si>
  <si>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 P.U.O.T.</t>
  </si>
  <si>
    <t>EXCAVACION EN CORTE EN TERRENO NATURAL TIPO B, EN AREAS DE BANQUETAS, RAMPAS Y ADYACENTES, PARA DAR NIVELES DE PROYECTO. INCLUYE: TRAZO Y NIVELACION, CARGA, ACARREOS DENTRO Y FUERA DE LA OBRA DEL MATERIAL NO UTILIZABLE HASTA EL LUGAR INDICADO POR SUPERVISION, LA MANO DE OBRA, HERRAMIENTA Y EQUIPO NECESARIO</t>
  </si>
  <si>
    <t>I.2</t>
  </si>
  <si>
    <t>I.1</t>
  </si>
  <si>
    <t>LIMPIEZA DEL AREA DE TRABAJO; INCLUYE: RECOLECCION Y RETIRO DE BASURA, ESCOMRO O MATERIALES DE DESPERDICIO, CARGA Y ACARREO A SITIO INDICADO POR LA AUTORIDAD MUNICIPAL, HERRAMIENTAS, EQUIPO Y MANO DE OBRA.</t>
  </si>
  <si>
    <t>IV</t>
  </si>
  <si>
    <t>IV.1</t>
  </si>
  <si>
    <t>IV.2</t>
  </si>
  <si>
    <t>IV.3</t>
  </si>
  <si>
    <t>IV.4</t>
  </si>
  <si>
    <t>IV.5</t>
  </si>
  <si>
    <t>IV.6</t>
  </si>
  <si>
    <t>MOBILIARIO</t>
  </si>
  <si>
    <t>JARDINERIA EN AREAS VERDES</t>
  </si>
  <si>
    <t>m3</t>
  </si>
  <si>
    <t>pza</t>
  </si>
  <si>
    <t>SEÑALAMIENTO HORIZONTAL y VERTICAL</t>
  </si>
  <si>
    <t>SUMINISTRO Y COLOCACIÓN DE LOSETA PARA HUELLA TACTIL, MARCA BASALTEX, DE 30X30X5 CM, COLOR NEGRO INTENSO, INCLUYE: COLOCACIÓN, MATERIAL, MANO DE OBRA, HERRAMIENTA Y EQUIPO.</t>
  </si>
  <si>
    <t>PINTURA EN CANAL</t>
  </si>
  <si>
    <t>CONSTRUCCION DE BANQUETAS E ILUMINACION DE CANALECON CAMINO REAL</t>
  </si>
  <si>
    <t>DEMOLICION DE GUARNICION DE CONCRETO DE 15X20X40 CMS PROMEDIO, INCLUYE: CARGA Y RETIRO DE ESCOMBRO, PRODUCTO DE DEMOLICIONES A SITIO INDICADO POR LA SUPERVISION, MANO DE OBRA, HERRAMIENTA Y EQUIPO.</t>
  </si>
  <si>
    <t>BANQUETAS Y RAMPAS</t>
  </si>
  <si>
    <t>PINTURA EN BANQUETAS (FRANJA DE 40CM DE ANCHO EN SENTIDO PERPENDICULAR AL TRANSITO PEATONAL) CON PINTURA VINILICA PARA TRAFICO PESADO DEL COLOR INDICADO POR LA SUPERVISION; INCLUYE: MATERIALES, DESPERDICIOS, MANO DE OBRA, HERRAMIENTA Y EQUIPO.</t>
  </si>
  <si>
    <t>SUMINISTRO E INSTALACION DE CONTENEDOR DE BASURA DE METAL, MEDIDAS 0.63 X 0.43 X 1.13 MTS, CAPACIDAD 130 LTS, ACABADO EN PINTURA ELECTROSTATICA, MODELO 8BOT15 MARCA PLAY CLUB O SIMILAR ; INCLUYE: FIJACION, MATERIALES, DESPERDICIOS, MANO DE OBRA, HERRAMIENTA Y EQUIPO NECESARIO PARA SU CORRECTA EJECUCIÓN.</t>
  </si>
  <si>
    <t xml:space="preserve">SUMINISTRO Y COLOCACION DE BOLARDO CIEGO MODELO PF-110 FABRICADO EN POLIETILENO DE UNA SOLA PIEZA, CON TUBO DE ACERO INTERNO, ACCESORIOS PARA ELIMITAR ZONA PEATONALES, BANQUETAS, CAMELLONES, COLOR NEGRO, FRANJA REFLEJANTE ALTA INTENSIDAD  COLOR AMARILLO DIAMETRO DE 15CMS UNA ALTURA DE 110 CMS.. AHOGADO EN DADO DE CONCRETO 0.40 MTS A UBICADO SEGUN PROYECTO . INCLUYE: MATERIALES, MANO DE OBRA Y TODO LO NECESARIO PARA SU CORRECTA COLOCACION.
</t>
  </si>
  <si>
    <t>CONSTRUCCIÓN DE BOLARDO DE 0.90 MTS DE ALTURA SOBRE NIVEL DE FIRME Y 60 CMS DE PROFUNDIDAD, EXCAVACION DE 30 CMS DE DIAMETRO, CON CONCRETO F'C=200 KG/CM2 COLADO CONTRA EXCAVACION,REFORZADO CON 4 VARILLAS DE 3/8" Y ESTRIBOS DE 1/4" A CADA 15 CMS, INCLUYE: APLICACIÓN DE PINTURA ESMALTE ALQUIDALICA COLOR AUTORIZADO POR SUPERVISOR, FRANJA DE 2" DE CINTA AUTOADHERIBLE REFLEJANTE, MATERIALES NECESARIOS, DESPERDICIOS, HERRAMIENTA, EQUIPO Y MANO DE OBRA.</t>
  </si>
  <si>
    <t>EXCAVACION EN CORTE DE 12CM DE ESPESOR EN TERRENO TIPO A, PARA ZANJA DE FILTRACION; INCLUYE: HERRAMIENTA, EQUIPO Y MANO DE OBRA.</t>
  </si>
  <si>
    <t xml:space="preserve">SUMINISTRO Y COLOCACIÓN DE GRAVILLA (SELLO) PRODUCTO DE TRITURACION, CAPA DE 10 CM DE ESPESOR; INCLUYE: LIMPIEZA DURANTE Y AL FINALIZAR LA OBRA, ACARREOS, DESPERDICIOS, MANO DE OBRA, HERRAMIENTA, EQUIPO Y TODO LO NECESARIO PARA LA CORRECTA EJECUCIÓN DE LOS TRABAJOS. </t>
  </si>
  <si>
    <t>SUMINISTRO Y COLOCACION DE BORDE SEPARADOR DE POLIESTIRENO DE ALTA DENSIDAD, PIGMENTO NEGRO, INHIBIDORES SOLARES, DESLIZANTES, COLOR NEGRO, CORTADO Y COLOCADO SEGUN PROYECTO; INCLUYE: SUMINISTRO DE MATERIAL, DESPERDICIOS, ACARREOS, MANO DE OBRA, HERRAMIENTA, EQUIPO Y TODO LO NECESARIO PARA SU CORRECTA COLOCACIÓN Y FUNCIONAMIENTO.</t>
  </si>
  <si>
    <t>SUMINISTRO Y COLOCACIÓN DE VEGETACIÓN NATIVA, TIPO ARBOL DE 2M DE ALTURA PROMEDIO (TOROTE BLANCO, TOROTE ROJO, PALO VERDE O PALO BLANCO COPAL, CIRUELO);  INCLUYE: TIERRA DE JARDÍN RELLENANDO ESPACIO DE CEPA., APLICACIÓN DE ENRAIZADOR RAIZAL 400 O SIMILAR, RIEGO PREVIO AL SEMBRADO Y HASTA ENTREGA DE LA OBRA, MATERIALES NECESARIOS, MANIOBRAS, HERRAMIENTA, EQUIPO Y MANO DE OBRA.</t>
  </si>
  <si>
    <t>SUMINISTRO E INSTALACION DE SIMBOLOGIA DE ALTO: SUMINISTRO Y COLOCACION DE SEÑAL VERTICAL PREVENTIVA EXAGONAL BAJA,  y DE 61 x 61 cm, FABRICADA DE LAMINA GALVANIZADA CAL.16 CON LETRA Y FONDO ACABADO REFLEJANTE GRADO INGENIERIA TOTAL, SOBRE POSTE CANDELERO DE PERFIL TUBULAR GALVANIZADO DE 2"x2".  INCLUYE: BASE DE CONCRETO f'c = 200 kg/cm2, EXCAVACION Y/O DEMOLICION DE ELEMENTO DE CONCRETO EN CASO DE SER NECESARIO, CARGA Y ACARREO FUERA DE LA OBRA DE MATERIAL PRODUCTO DE LOS TRABAJOS, MANO DE OBRA MATERIAL, EQUIPO Y LO NECESARIO PARA SU CORRECTO FUNCIONAMIENTO.</t>
  </si>
  <si>
    <t>SUMINISTRO E INSTALACION DE SIMBOLOGIA DE CRUCE DE PEATONES: SUMINISTRO Y COLOCACION DE SEÑAL VERTICAL PREVENTIVA EXAGONAL BAJA,  y DE 61 x 61 cm, FABRICADA DE LAMINA GALVANIZADA CAL.16 CON LETRA Y FONDO ACABADO REFLEJANTE GRADO INGENIERIA TOTAL, SOBRE POSTE CANDELERO DE PERFIL TUBULAR GALVANIZADO DE 2"x2".  INCLUYE: BASE DE CONCRETO f'c = 200 kg/cm2, EXCAVACION Y/O DEMOLICION DE ELEMENTO DE CONCRETO EN CASO DE SER NECESARIO, CARGA Y ACARREO FUERA DE LA OBRA DE MATERIAL PRODUCTO DE LOS TRABAJOS, MANO DE OBRA MATERIAL, EQUIPO Y LO NECESARIO PARA SU CORRECTO FUNCIONAMIENTO.</t>
  </si>
  <si>
    <t>SEÑALAMIENTO HORIZONTAL EN CICLOVIA</t>
  </si>
  <si>
    <t>SUMINISTRO  Y  APLICACIÓN  DE  PINTURA  TRAFICO  BASE  AGUA COLOR VERDE CICLOVIA EN FRANJAS DE 40 CM DELIMITADORAS DE CICLOVIA.  INCLUYE:  LIMPIEZA,  TRAZO,  MATERIALES,  MANO  DE OBRA, EQUIPO Y HERRAMIENTA.</t>
  </si>
  <si>
    <t>SUMINISTRO  Y  APLICACIÓN  DE  PINTURA  TRAFICO  BASE  AGUA COLOR  BLANCO  Y  MICROESFERA  EN  FRANJA  DE  15  CM  CENTRAL DISCONTINUA DIVISORA DE CARRILES DE CICLOVIA, DELINEANDO EL CONTORNO DE LA MARCA CON RAYAS DE 5 CM DE COLOR NEGRO CON  PINTURA  TRAFICO  BASE  AGUA.  INCLUYE:  LIMPIEZA,  TRAZO, MATERIALES, MANO DE OBRA, EQUIPO Y HERRAMIENTA.</t>
  </si>
  <si>
    <t>SUMINISTRO  Y  APLICACIÓN  DE  PINTURA  TRAFICO  BASE  AGUA COLOR  AMARILLO  Y  MICROESFERA  EN  FRANJA  DE  18  CM  EN EXTERIOR   DE  CICLOVIA  CICLOVIA.   INCLUYE:  LIMPIEZA,  TRAZO, MATERIALES, MANO DE OBRA, EQUIPO Y HERRAMIENTA.</t>
  </si>
  <si>
    <t>SUMINISTRO  Y  APLICACIÓN  DE  PINTURA  TRAFICO  BASE  AGUA COLOR BLANCO Y MICROESFERA EN SIMBOLO DE CICLISTA Y FLECHA INDICADORA DE SENTIDO DE CIRCULACIÓN EN CICLOVIA. INCLUYE: LIMPIEZA,  TRAZO,  MATERIALES,  MANO  DE  OBRA,  EQUIPO  Y
HERRAMIENTA.</t>
  </si>
  <si>
    <t>SEÑALAMIENTO HORIZONTAL EN FRANJA DE JUEGOS INFANTILES</t>
  </si>
  <si>
    <t>SUMINISTRO  Y  APLICACIÓN  DE  PINTURA  TRAFICO  BASE  AGUA DE DIVERSOS COLORES (AMARILLO, AZUL Y VERDE) EN RECUADROS DE  4.00X6.00  MTS  DE  FRANJAS  TIPO  CODIGO  DE  BARRAS  EN ZONA   DE   JUEGOS   INFANTILES.   INCLUYE:   LIMPIEZA,   TRAZO, MATERIALES, MANO DE OBRA, EQUIPO Y HERRAMIENTA.</t>
  </si>
  <si>
    <t>SUMINISTRO  Y  APLICACIÓN  DE  PINTURA  TRAFICO  BASE  AGUA DE DIVERSOS  COLORES (AMARILLO,  AZUL Y  VERDE) EN  AREA DE FRANJAS  TIPO  CODIGO  DE  BARRAS  Y  EN  SIMBOLOS  JUEGO  DEL GATO  EN  ZONA  DE  JUEGOS  INFANTILES.  INCLUYE:  LIMPIEZA, TRAZO, MATERIALES, MANO DE OBRA, EQUIPO Y HERRAMIENTA.</t>
  </si>
  <si>
    <t>SUMINISTRO  Y  APLICACIÓN  DE  PINTURA  TRAFICO  BASE  AGUA DE DIVERSOS  COLORES (AMARILLO,  AZUL Y  VERDE) EN  AREA DE FRANJAS  TIPO  CODIGO  DE  BARRAS  Y  EN  SIMBOLO  JUEGO  DEL AVIONCITO EN ZONA DE JUEGOS INFANTILES. INCLUYE: LIMPIEZA, TRAZO, MATERIALES, MANO DE OBRA, EQUIPO Y HERRAMIENTA.</t>
  </si>
  <si>
    <t xml:space="preserve">SUMINISTRO  Y  APLICACIÓN  DE  PINTURA  TRAFICO  BASE  AGUA DE DIVERSOS  COLORES (AMARILLO,  AZUL Y  VERDE) EN  AREA DE FRANJAS TIPO CODIGO DE BARRAS Y EN RECUADRO CON COLORES ALTERNADOS   EN   ZONA   DE   JUEGOS   INFANTILES.   INCLUYE: LIMPIEZA,  TRAZO,  MATERIALES,  MANO  DE  OBRA,  EQUIPO  Y HERRAMIENTA.
</t>
  </si>
  <si>
    <t>SEÑALAMIENTO HORIZONTAL EN CARRIL PARA PISTA DE ATLETISMO</t>
  </si>
  <si>
    <t>SUMINISTRO Y APLICACIÓN DE PINTURA EN COLORES DE DISEÑO EN   SIMBOLOS   DE   ATLETA   (MASCULINO   O   FEMENINO)   EN RECUADRO   DE   2.65X2.85   MTS   CON   FONDO   BLANCO,   CON PINTURA   TRAFICO   BASE   AGUA   COLOR   BLANCO.   INCLUYE: MATERIALES, MANO DE OBRA, EQUIPO Y HERRAMIENTA.</t>
  </si>
  <si>
    <t>SUMINISTRO  Y  APLICACIÓN  DE  PINTURA  TRAFICO  BASE  AGUA COLOR  AZUL  EN  FRANJAS  DE  40  CM  DELIMITADORAS  DE  PISTA PARA ATLETISMO. INCLUYE: LIMPIEZA, TRAZO, MATERIALES, MANO DE OBRA, EQUIPO Y HERRAMIENTA.</t>
  </si>
  <si>
    <t>ALUMBRADO PUBLICO</t>
  </si>
  <si>
    <t>SUMINISTRO E INSTALACION DE TUBERÍA CONDUIT DE PVC PARED GRUESA, DE  1 /4 " DE DIAMETRO, CON ENCOFRADO DE CONCRETO, PARA PREPARACION DE INSTALACION ELECTRICA EN ALUMBRADO PUBLICO. INCLUYE: , COLOCACION DE TUBERIA,RRECUBRIMIENTO DE TUBERIA CON CONCRETO FC = 150,  MATERIAL DIVERSO DE INSTALACION, CONEXION AL REGISTRO ELECTRICO, ELEMENTOS DE PROTECCION EN LOS EXTREMOS PARA EVITAR LA INTRODUCCION DE CUALQUIER MATERIAL, MANO DE OBRA, HERRAMIENTA Y EQUIPO.</t>
  </si>
  <si>
    <t>SUMINISTRO Y COLOCACION DE BASE PREFABRICADA TRAPEZOIDAL DE CONCRETO DE 40x40 EN CORONA Y 80x80 EN BASE, CON ALTURA DE 120 Cm., F´c=200 Kg/Cm2 ARMADA CON VARILLA N° 3 Y 4 SEGÚN (VER DETALLE EN PLANOS), INCLUYE: MANIOBRAS Y MAQUINARIA PARA EXTRAER AGUA DEL CANAL EN CASO DE SER NECESARIO.</t>
  </si>
  <si>
    <t>SUMINISTRO Y COLOCACIÓN DE REGISTRO ELÉCTRICO  PREFABRICADO DE 40x40x60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MANIOBRAS, MATERIALES, MANO DE OBRA, HERRAMIENTA Y EQUIPO NECESARIO</t>
  </si>
  <si>
    <t>SUMINISTRO Y COLOCACIÓN DE CABLE DE ALUMINIO TRIPLEX XLP No. (2-2+1-2 )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</si>
  <si>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SUMINISTRO  E INSTALACION DE ALIMENTACIÓN ELECTRICA DE PARA COMBINACION DE ALUMBRADO,  A BASE DE TUBO PVC CONDUIT PESADO DE 3/4  ", DOS CONDUCTORES DE COBRE CALIBRE 10 AWG PARA FASES,1 CONDUCTOR DE COBRE CALIBRE 14 AWG PARA TIERRA FISICA. INCLUYE:  CONEXION  DE CABLEADO EN  OPRESORES DE BRAKE PRINCIPAL DE  COMANDANCIA, CANALIZACION HACIA PARTE TRASERA DEL MURETE DE MEDICION, , TENDIDO, RELLENO, MATERILES, MANO DE OBRA, HERRAMIENTA Y EQUIPO NECESARIO PARA SU BUEN FUNCIONAMIENTO.</t>
  </si>
  <si>
    <t>REGISTRO ELECTRICO 60X60X60 CMS CON CONCRETO ARMADO F'C=150 KG/CM2 Y MALLA ELECTROSOLDADA 6X6 10/10, MARCO Y CONTRAMARCO METALICO CON SOLERA DE 1 1/2" X 3/16 Y 1 1/4"X3/16",  FONDO DE GRAVA, TAPA DE CONCRETO, INCLUYE: MANO DE OBRA, HERRAMIENTA Y EQUIPO.</t>
  </si>
  <si>
    <t>SUMINISTRO Y CONSTRUCCIÓN DE MURETE DE BLOCK Y CONCRETO ARMADO NORMA CFE MT-3 DE 1.50X2.10 MTS DE ALTURA CON LOSA DE CONCRETO, INCLUYE: TUBO GALVANIZADO DE 3"X3.00MTS DE ALTURA AISLADOR CON BASTIDOR B-1, APLICANDO PINTURA Y PUERTAS (HERRERÍA), DEMOLICIONES NECESARIAS, REPOSICIÓN DE BANQUETAS Y MUROS AFECTADOS POR TRABAJOS EJECUTADOS, MATERIAL, MANO DE OBRA, EQUIPO, RETIRO DE ESCOMBROS</t>
  </si>
  <si>
    <t>SUMINISTRO E INSTALACION DE CENTRO DE CARGA MONOFASICO DE 12 CIRCUITOS ZAPATAS DE 100 A,  MARCA SQUARE D, INCLUYE:  EMPOTRE DEL MISMO, ADEMAS DE CONEXIÓN  DE ALIMENTACION.</t>
  </si>
  <si>
    <t>CONTRATO ELÉCTRICO A COMISIÓN FEDERAL DE ELECTRICIDAD A NOMBRE DE ESTE AYUNTAMIENTO, INCLUYE GESTIONES, PAGO DE SERVICIO Y PRESENTACIÓN DE COMPROBANTES ANTE SUPERVISIÓN</t>
  </si>
  <si>
    <t>SERV.</t>
  </si>
  <si>
    <t>PAGO  DE SERVICIOS A UNIDAD VERIFICADORA EN INSTALACIONES ELÉCTRICAS (UVIE) A NOMBRE DE ESTE AYUNTAMIENTO, INCLUYE GESTIONES, PAGO DE SERVICIO Y PRESENTACIÓN DE COMPROBANTES ANTE SUPERVISIÓN.</t>
  </si>
  <si>
    <t>SUMINISTRO Y COLOCACIÓN DE LUMINARIO DE LED DE 100  WATTS MODELO LUMA 2  MARCA FORLIGHTING PREMIUM O SIMILAR EN CALIDAD Y PRECIO, TERMINADA CON PINTURA ELECTROSTATICA, PARA MAYOR EFICIENCIA Y CONTROL DE LUZ;  INCLUYE:  ELEMENTOS DE FIJACIÓN Y CONEXIÓN, MATERIALES NECESARIOS, DESPERDICIOS, MANO DE OBRA, EQUIPO Y HERRAMIENTA.</t>
  </si>
  <si>
    <t>SUMINISTRO Y COLOCACIÓN DE CONTACTOR DE COMBINACION DE ALUMBRADO MONOFÁSICO, 220 VOLTS., 30 AMPERES, BOBINA DE CONTROL 127 VOLTS., MARCA SIEMENS EN LA PARTE TRASERA DEL MURETE DE MEDICION. INCLUYE: GABINETE MULTIPROPÓSITO PARA SOBREPONER NEMA 3R, FOTOCELDA CON CABLEADO DE CONTROL Y CONEXIÓN A CIRCUITO DE ALUMBRADO;  INCLUYE:  ELEMENTOS DE FIJACIÓN Y CONEXIÓN, MATERIALES NECESARIOS, DESPERDICIOS, MANO DE OBRA, EQUIPO Y HERRAMIENTA.</t>
  </si>
  <si>
    <t>SUBTOTAL</t>
  </si>
  <si>
    <t>IVA (16%)</t>
  </si>
  <si>
    <t>SUMINISTRO Y COLOCACIÓN DE BASE DE MEDICIÓN INTEGRAL MONOFASICA 5 X 100 INCLUYE: INSTALACIÓN COMPLETA DE MEDICIÓN, CONEXIÓN DE ALIMENTACIÓN 2 FASES CALIBRE 6 AWG COLOR NEGRO, UN NEUTRO CALIBRE 6 AWG COLOR BLANCO COLOCACIÓN  DE INTERRUPTOR TERMOMAGNETICO DE DOBLE POLO CON CAPACIDAD DE 60 AMPERS, COLOCACIÓN DE TIERRA FÍSICA, PUENTE BONDING Y LIMPIEZA.</t>
  </si>
  <si>
    <t xml:space="preserve">SUMINISTRO Y COLOCACIÓN DE POSTE DE Fe. (CAL. 11) OCTAGONAL CÓNICO GALVANIZADO DE 9 METROS DE ALTURA , CON DOBLE  PERCHA, UNA PERCHA A 9 METROS Y LA OTRA A 6 METROS (VER DETALLE EN PLANO), SE INCLUYE CABLE INTERIOR THHW CALIBRE No 10 AWG 90°C (TRES HILOS) PARA LA CONEXION DE LAS DOS LAMPARAS,  DOBLE  BRAZO  DE 1.80 METROS DE LARGO, INCLUYE CARGO DIRECTO POR EL COSTO DE MANO DE OBRA Y MATERIALES REQUERIDOS, FLETE A OBRA, ACARREO, COPLE, TRAZO,   COLOCACIÓN, GUÍA DE ALAMBRE GALVANIZADO CALIBRE 14, FIJACIÓN, LIMPIEZA Y RETIRO DE SOBRANTES FUERA DE OBRA, EQUIPO DE SEGURIDAD, INSTALACIONES ESPECÍFICAS, DEPRECIACIÓN Y DEMÁS CARGOS DERIVADOS DEL USO DE EQUIPO Y HERRAMIENTA, EN CUALQUIER NIVEL.
</t>
  </si>
  <si>
    <t>I.3</t>
  </si>
  <si>
    <t>CATALOGO DE CONCEPTOS</t>
  </si>
  <si>
    <t>NOVIEMBRE DE 2022</t>
  </si>
  <si>
    <t>II.2</t>
  </si>
  <si>
    <t>II.3</t>
  </si>
  <si>
    <t>II.4</t>
  </si>
  <si>
    <t>II.5</t>
  </si>
  <si>
    <t>II.6</t>
  </si>
  <si>
    <t>II.7</t>
  </si>
  <si>
    <t>III.1</t>
  </si>
  <si>
    <t>III.2</t>
  </si>
  <si>
    <t>III.3</t>
  </si>
  <si>
    <t>III.4</t>
  </si>
  <si>
    <t>SUMINISTRO Y COLOCACIÓN DE CAPA DE 5 CM DE TIERRA ROJA COMO ULTIMA CAPA DE PAISAJE; INCLUYE: LIMPIEZA PREVIA DEL AREA, SUMINISTRO, EXTENDIDO, COMPACTACION, HERRAMIENTA, EQUIPO Y MANO DE OBRA.</t>
  </si>
  <si>
    <t>SUMINISTRO Y COLOCACIÓN DE PIEDRA GRANDE DIAMETRO DE 20 A 30 CM DELIMITANDO ZONA CUENCA. (ZONA DE CUENCA SERÁ 1/3 DEL AREA DE DISEÑO DESTINADO A PAISAJE)(LA PIEDRA ABARCA 1/5 DEL ÁREA DE PAISAJE ).</t>
  </si>
  <si>
    <t>V</t>
  </si>
  <si>
    <t>V.1</t>
  </si>
  <si>
    <t>V.2</t>
  </si>
  <si>
    <t>V.3</t>
  </si>
  <si>
    <t>V.4</t>
  </si>
  <si>
    <t>VI</t>
  </si>
  <si>
    <t>VI.1</t>
  </si>
  <si>
    <t>VI.1.1</t>
  </si>
  <si>
    <t>VI.1.2</t>
  </si>
  <si>
    <t>VI.1.3</t>
  </si>
  <si>
    <t>VI.1.4</t>
  </si>
  <si>
    <t>VI.2</t>
  </si>
  <si>
    <t>VI.2.1</t>
  </si>
  <si>
    <t>VI.2.2</t>
  </si>
  <si>
    <t>VI.2.3</t>
  </si>
  <si>
    <t>VI.2.4</t>
  </si>
  <si>
    <t>VI.3</t>
  </si>
  <si>
    <t>VI.3.1</t>
  </si>
  <si>
    <t>VI.3.2</t>
  </si>
  <si>
    <t>VII</t>
  </si>
  <si>
    <t>VII.1</t>
  </si>
  <si>
    <t>VII.2</t>
  </si>
  <si>
    <t>VII.3</t>
  </si>
  <si>
    <t>VII.4</t>
  </si>
  <si>
    <t>VII.5</t>
  </si>
  <si>
    <t>VII.6</t>
  </si>
  <si>
    <t>VII.7</t>
  </si>
  <si>
    <t>VII.8</t>
  </si>
  <si>
    <t>VII.9</t>
  </si>
  <si>
    <t>VII.10</t>
  </si>
  <si>
    <t>VII.11</t>
  </si>
  <si>
    <t>VII.12</t>
  </si>
  <si>
    <t>VII.13</t>
  </si>
  <si>
    <t>VII.14</t>
  </si>
  <si>
    <t>VII.15</t>
  </si>
  <si>
    <t>VII.16</t>
  </si>
  <si>
    <t>DEMOLICIÓN Y REPOSICION DE CONCRETO EN FIRME DE 10CM DE ESPESOR; INCLUYE CORTE CON REHILETE, DEMOLICIÓN DE CONCRETO, RETIRO DE ESCOMBRO, COLADO Y RESANADO CON CONCRETO F'C=150KG/CM2, PARA INSTALACIONES ELECTRICAS PARA ALUMBRADO. MATERIALES NECESARIOS, DESPERDICIOS, HERRAMIENTA, EQUIPO Y MANO DE OBRA.</t>
  </si>
  <si>
    <t>DEMOLICIÓN Y REPOSICION DE CONCRETO EN PAVIMENTO DE 45 CM DE ANCHO; INCLUYE CORTE CON REHILETE, DEMOLICIÓN DE CONCRETO, RETIRO DE ESCOMBRO, COLADO Y RESANADO CON CONCRETO F'C=250KG/CM2, PARA INSTALACIONES ELECTRICAS PARA ALUMBRADO. MATERIALES NECESARIOS, DESPERDICIOS, HERRAMIENTA, EQUIPO Y MANO DE OBRA.</t>
  </si>
  <si>
    <t>SUMINISTRO Y APLICACIÓN DE PINTURA TERMOPLÁSTICA RETROREFLEJANTE PARA TRAFICO,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</si>
  <si>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RAYA PARA CRUCE DE PEATONES CON PINTURA TERMOPLÁSTICA RETROREFLEJANTE PARA TRAFICO:  SUMINISTRO Y APLICACIÓN DE PINTURA PARA TRAFICO, SE LE APLICARA UN REFLEJANTE CON MICROESFERAEN TIPO MARIMBA EN EL SENTIDO DE LA CIRCULACION DE LOS VEHICULOS CONSISTENTE EN FRANJAS DE 40 CMS DE ANCHO, SEPARADAS  POR ESPACIOS LIBRES Y SU APLICACION SERA SEGUN LO INDICADO EN EL  MANUAL DE DISPOSITIVOS PARA EL CONTROL DEL TRANSITO EN CALLES Y CARRETERAS Y PROYECTO AUTORIZADO, INCLUYE;  LIMPIEZA POR ASPERCION PARA ELIMINAR LA PRECENCIA DE POLVO, GRASA, ACEITE Y CUALQUIER MATERIAL, MATERIALES, MANO DE OBRA, HERRAMIENTA Y EQUIPO.</t>
  </si>
  <si>
    <t>PRECIO UNITARIO CON LETRA</t>
  </si>
  <si>
    <t>SUMINISTRO E INSTALACION DE BANCA, MEDIDAS 2.43 X 0.50 X 0.46 MTS, CAPACIDAD 4 PERSONAS, ACABADO EN PINTURA ELECTROSTATICA, MODELO 8BAN250 MARCA PLAY CLUB O SIMILAR ; INCLUYE: FIJACION, MATERIALES, DESPERDICIOS, MANO DE OBRA, HERRAMIENTA Y EQUIPO NECESARIO PARA SU CORRECTA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</si>
</sst>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80A]* #,##0.00_-;\-[$$-80A]* #,##0.00_-;_-[$$-80A]* &quot;-&quot;??_-;_-@_-"/>
  </numFmts>
  <fonts count="26" x14ac:knownFonts="1">
    <font>
      <sz val="11"/>
      <color theme="1"/>
      <name val="Calibri"/>
      <family val="2"/>
      <scheme val="minor"/>
    </font>
    <font>
      <sz val="11"/>
      <color theme="1"/>
      <name val="Calibri"/>
      <family val="2"/>
      <scheme val="minor"/>
    </font>
    <font>
      <b/>
      <sz val="11"/>
      <name val="Arial"/>
      <family val="2"/>
    </font>
    <font>
      <sz val="10"/>
      <name val="Courier"/>
      <family val="3"/>
    </font>
    <font>
      <sz val="10"/>
      <name val="Century Gothic"/>
      <family val="2"/>
    </font>
    <font>
      <b/>
      <sz val="9"/>
      <name val="Century Gothic"/>
      <family val="2"/>
    </font>
    <font>
      <sz val="10"/>
      <name val="Arial"/>
      <family val="2"/>
    </font>
    <font>
      <b/>
      <sz val="12"/>
      <color theme="1"/>
      <name val="Calibri"/>
      <family val="2"/>
      <scheme val="minor"/>
    </font>
    <font>
      <sz val="8"/>
      <name val="Arial"/>
      <family val="2"/>
    </font>
    <font>
      <b/>
      <sz val="12"/>
      <name val="Arial"/>
      <family val="2"/>
    </font>
    <font>
      <b/>
      <sz val="10"/>
      <name val="Arial"/>
      <family val="2"/>
    </font>
    <font>
      <sz val="9"/>
      <name val="Arial"/>
      <family val="2"/>
    </font>
    <font>
      <sz val="10"/>
      <name val="MS Sans Serif"/>
      <family val="2"/>
    </font>
    <font>
      <sz val="11"/>
      <color theme="1"/>
      <name val="Arial"/>
      <family val="2"/>
    </font>
    <font>
      <sz val="9"/>
      <color indexed="8"/>
      <name val="Arial"/>
      <family val="2"/>
    </font>
    <font>
      <sz val="11"/>
      <name val="Calibri"/>
      <family val="2"/>
      <scheme val="minor"/>
    </font>
    <font>
      <sz val="10"/>
      <name val="Arial"/>
      <family val="2"/>
    </font>
    <font>
      <sz val="18"/>
      <name val="Century Gothic"/>
      <family val="2"/>
    </font>
    <font>
      <sz val="11"/>
      <name val="Century Gothic"/>
      <family val="2"/>
    </font>
    <font>
      <b/>
      <sz val="10"/>
      <name val="Century Gothic"/>
      <family val="2"/>
    </font>
    <font>
      <b/>
      <sz val="8"/>
      <name val="Century Gothic"/>
      <family val="2"/>
    </font>
    <font>
      <b/>
      <sz val="8"/>
      <name val="Arial"/>
      <family val="2"/>
    </font>
    <font>
      <b/>
      <sz val="11"/>
      <name val="Arial Narrow"/>
      <family val="2"/>
    </font>
    <font>
      <sz val="11"/>
      <name val="Arial Narrow"/>
      <family val="2"/>
    </font>
    <font>
      <b/>
      <sz val="9"/>
      <name val="Arial"/>
      <family val="2"/>
    </font>
    <font>
      <b/>
      <sz val="11"/>
      <color theme="1"/>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9">
    <xf numFmtId="0" fontId="0" fillId="0" borderId="0"/>
    <xf numFmtId="44" fontId="1" fillId="0" borderId="0" applyFont="0" applyFill="0" applyBorder="0" applyAlignment="0" applyProtection="0"/>
    <xf numFmtId="39" fontId="3" fillId="0" borderId="0"/>
    <xf numFmtId="0" fontId="6" fillId="0" borderId="0"/>
    <xf numFmtId="40" fontId="12" fillId="0" borderId="0" applyFont="0" applyFill="0" applyBorder="0" applyAlignment="0" applyProtection="0"/>
    <xf numFmtId="0" fontId="6" fillId="0" borderId="0"/>
    <xf numFmtId="0" fontId="16" fillId="0" borderId="0"/>
    <xf numFmtId="43" fontId="1" fillId="0" borderId="0" applyFont="0" applyFill="0" applyBorder="0" applyAlignment="0" applyProtection="0"/>
    <xf numFmtId="0" fontId="6" fillId="0" borderId="0"/>
  </cellStyleXfs>
  <cellXfs count="77">
    <xf numFmtId="0" fontId="0" fillId="0" borderId="0" xfId="0"/>
    <xf numFmtId="0" fontId="0" fillId="0" borderId="0" xfId="0" applyAlignment="1">
      <alignment horizontal="right" vertical="top"/>
    </xf>
    <xf numFmtId="2" fontId="6" fillId="0" borderId="0" xfId="0" applyNumberFormat="1" applyFont="1" applyAlignment="1">
      <alignment horizontal="right" vertical="top"/>
    </xf>
    <xf numFmtId="2" fontId="0" fillId="0" borderId="0" xfId="0" applyNumberFormat="1" applyAlignment="1">
      <alignment horizontal="right" vertical="top"/>
    </xf>
    <xf numFmtId="0" fontId="8" fillId="0" borderId="0" xfId="0" applyFont="1" applyAlignment="1">
      <alignment horizontal="right" vertical="top"/>
    </xf>
    <xf numFmtId="165" fontId="11" fillId="0" borderId="2" xfId="1" applyNumberFormat="1" applyFont="1" applyFill="1" applyBorder="1" applyAlignment="1">
      <alignment horizontal="right" vertical="center" wrapText="1"/>
    </xf>
    <xf numFmtId="165" fontId="11" fillId="0" borderId="3" xfId="1" applyNumberFormat="1" applyFont="1" applyFill="1" applyBorder="1" applyAlignment="1">
      <alignment horizontal="right" vertical="center" wrapText="1"/>
    </xf>
    <xf numFmtId="0" fontId="13" fillId="0" borderId="0" xfId="0" applyFont="1"/>
    <xf numFmtId="165" fontId="11" fillId="0" borderId="1" xfId="1" applyNumberFormat="1" applyFont="1" applyFill="1" applyBorder="1" applyAlignment="1">
      <alignment horizontal="center" vertical="center" wrapText="1"/>
    </xf>
    <xf numFmtId="0" fontId="14" fillId="0" borderId="2" xfId="0" applyNumberFormat="1" applyFont="1" applyFill="1" applyBorder="1" applyAlignment="1" applyProtection="1">
      <alignment horizontal="center" vertical="top"/>
    </xf>
    <xf numFmtId="0" fontId="14" fillId="0" borderId="2"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top"/>
    </xf>
    <xf numFmtId="0" fontId="6" fillId="0" borderId="0" xfId="0" applyFont="1"/>
    <xf numFmtId="0" fontId="8" fillId="0" borderId="0" xfId="6" applyFont="1" applyAlignment="1">
      <alignment vertical="top"/>
    </xf>
    <xf numFmtId="0" fontId="20" fillId="0" borderId="0" xfId="6" applyFont="1" applyAlignment="1">
      <alignment vertical="top"/>
    </xf>
    <xf numFmtId="0" fontId="20" fillId="0" borderId="0" xfId="6" applyFont="1" applyAlignment="1">
      <alignment horizontal="left" vertical="top"/>
    </xf>
    <xf numFmtId="0" fontId="20" fillId="0" borderId="0" xfId="6" applyFont="1" applyAlignment="1">
      <alignment horizontal="center" vertical="top"/>
    </xf>
    <xf numFmtId="43" fontId="15" fillId="0" borderId="0" xfId="6" applyNumberFormat="1" applyFont="1" applyAlignment="1">
      <alignment horizontal="right" vertical="top"/>
    </xf>
    <xf numFmtId="43" fontId="15" fillId="0" borderId="0" xfId="6" applyNumberFormat="1" applyFont="1" applyFill="1" applyBorder="1" applyAlignment="1">
      <alignment horizontal="right" vertical="top"/>
    </xf>
    <xf numFmtId="0" fontId="4" fillId="0" borderId="0" xfId="6" applyFont="1" applyAlignment="1">
      <alignment horizontal="right" vertical="center"/>
    </xf>
    <xf numFmtId="0" fontId="20" fillId="0" borderId="0" xfId="0" applyFont="1" applyAlignment="1">
      <alignment vertical="top"/>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center" vertical="top" wrapText="1"/>
    </xf>
    <xf numFmtId="43" fontId="15" fillId="0" borderId="0" xfId="0" applyNumberFormat="1" applyFont="1" applyBorder="1" applyAlignment="1">
      <alignment horizontal="righ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2"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3" fillId="3" borderId="7" xfId="0" applyFont="1" applyFill="1" applyBorder="1" applyAlignment="1">
      <alignment horizontal="center" vertical="top" wrapText="1"/>
    </xf>
    <xf numFmtId="43" fontId="15" fillId="3" borderId="7" xfId="7" applyNumberFormat="1" applyFont="1" applyFill="1" applyBorder="1" applyAlignment="1">
      <alignment horizontal="right" vertical="top"/>
    </xf>
    <xf numFmtId="164" fontId="15" fillId="3" borderId="7" xfId="0" applyNumberFormat="1" applyFont="1" applyFill="1" applyBorder="1" applyAlignment="1" applyProtection="1">
      <alignment horizontal="right" vertical="top"/>
    </xf>
    <xf numFmtId="164" fontId="22" fillId="3" borderId="7"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center" vertical="top"/>
    </xf>
    <xf numFmtId="0" fontId="14" fillId="0" borderId="0" xfId="0" applyNumberFormat="1" applyFont="1" applyFill="1" applyBorder="1" applyAlignment="1" applyProtection="1">
      <alignment horizontal="center" vertical="center"/>
    </xf>
    <xf numFmtId="2" fontId="11" fillId="0" borderId="0" xfId="1" applyNumberFormat="1" applyFont="1" applyFill="1" applyBorder="1" applyAlignment="1">
      <alignment horizontal="center" vertical="center" wrapText="1"/>
    </xf>
    <xf numFmtId="165" fontId="11" fillId="0" borderId="0" xfId="1" applyNumberFormat="1" applyFont="1" applyFill="1" applyBorder="1" applyAlignment="1">
      <alignment horizontal="right" vertical="center" wrapText="1"/>
    </xf>
    <xf numFmtId="165" fontId="11" fillId="0" borderId="0" xfId="1" applyNumberFormat="1"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wrapText="1"/>
    </xf>
    <xf numFmtId="4" fontId="11" fillId="0" borderId="2" xfId="1" applyNumberFormat="1" applyFont="1" applyFill="1" applyBorder="1" applyAlignment="1">
      <alignment horizontal="center" vertical="center" wrapText="1"/>
    </xf>
    <xf numFmtId="4" fontId="15" fillId="3" borderId="7" xfId="7" applyNumberFormat="1" applyFont="1" applyFill="1" applyBorder="1" applyAlignment="1">
      <alignment horizontal="right" vertical="top"/>
    </xf>
    <xf numFmtId="164" fontId="7" fillId="0" borderId="7" xfId="0" applyNumberFormat="1" applyFont="1" applyBorder="1" applyAlignment="1">
      <alignment horizontal="right" vertical="top"/>
    </xf>
    <xf numFmtId="4" fontId="24" fillId="0" borderId="0" xfId="0" applyNumberFormat="1" applyFont="1" applyFill="1" applyBorder="1" applyAlignment="1">
      <alignment horizontal="right" vertical="top"/>
    </xf>
    <xf numFmtId="2" fontId="25" fillId="0" borderId="0" xfId="0" applyNumberFormat="1" applyFont="1" applyAlignment="1">
      <alignment horizontal="right" vertical="center"/>
    </xf>
    <xf numFmtId="164" fontId="7" fillId="0" borderId="7" xfId="0" applyNumberFormat="1" applyFont="1" applyBorder="1" applyAlignment="1">
      <alignment horizontal="right" vertical="center"/>
    </xf>
    <xf numFmtId="0" fontId="14" fillId="0" borderId="1" xfId="0" applyNumberFormat="1" applyFont="1" applyFill="1" applyBorder="1" applyAlignment="1" applyProtection="1">
      <alignment horizontal="center" vertical="top"/>
    </xf>
    <xf numFmtId="0" fontId="14" fillId="0" borderId="1" xfId="0" applyNumberFormat="1" applyFont="1" applyFill="1" applyBorder="1" applyAlignment="1" applyProtection="1">
      <alignment horizontal="left" vertical="top" wrapText="1"/>
    </xf>
    <xf numFmtId="0" fontId="14" fillId="0" borderId="1" xfId="0" applyNumberFormat="1" applyFont="1" applyFill="1" applyBorder="1" applyAlignment="1" applyProtection="1">
      <alignment horizontal="center" vertical="center"/>
    </xf>
    <xf numFmtId="4" fontId="11" fillId="0" borderId="1" xfId="1" applyNumberFormat="1" applyFont="1" applyFill="1" applyBorder="1" applyAlignment="1">
      <alignment horizontal="center" vertical="center" wrapText="1"/>
    </xf>
    <xf numFmtId="165" fontId="11" fillId="0" borderId="1" xfId="1" applyNumberFormat="1" applyFont="1" applyFill="1" applyBorder="1" applyAlignment="1">
      <alignment horizontal="right" vertical="center" wrapText="1"/>
    </xf>
    <xf numFmtId="4" fontId="11" fillId="0" borderId="3" xfId="1" applyNumberFormat="1" applyFont="1" applyFill="1" applyBorder="1" applyAlignment="1">
      <alignment horizontal="center" vertical="center" wrapText="1"/>
    </xf>
    <xf numFmtId="165" fontId="11" fillId="0" borderId="8" xfId="1"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4" fontId="15" fillId="0" borderId="10" xfId="7" applyNumberFormat="1" applyFont="1" applyFill="1" applyBorder="1" applyAlignment="1">
      <alignment horizontal="right" vertical="top"/>
    </xf>
    <xf numFmtId="164" fontId="15" fillId="0" borderId="10" xfId="0" applyNumberFormat="1" applyFont="1" applyFill="1" applyBorder="1" applyAlignment="1" applyProtection="1">
      <alignment horizontal="right" vertical="top"/>
    </xf>
    <xf numFmtId="164" fontId="22" fillId="0" borderId="11" xfId="0" applyNumberFormat="1" applyFont="1" applyFill="1" applyBorder="1" applyAlignment="1" applyProtection="1">
      <alignment horizontal="right" vertical="center"/>
    </xf>
    <xf numFmtId="0" fontId="22" fillId="3" borderId="9" xfId="0" applyFont="1" applyFill="1" applyBorder="1" applyAlignment="1">
      <alignment horizontal="center" vertical="center" wrapText="1"/>
    </xf>
    <xf numFmtId="0" fontId="22" fillId="3" borderId="10" xfId="0" applyFont="1" applyFill="1" applyBorder="1" applyAlignment="1">
      <alignment horizontal="left" vertical="center" wrapText="1"/>
    </xf>
    <xf numFmtId="0" fontId="23" fillId="3" borderId="10" xfId="0" applyFont="1" applyFill="1" applyBorder="1" applyAlignment="1">
      <alignment horizontal="center" vertical="top" wrapText="1"/>
    </xf>
    <xf numFmtId="4" fontId="15" fillId="3" borderId="10" xfId="7" applyNumberFormat="1" applyFont="1" applyFill="1" applyBorder="1" applyAlignment="1">
      <alignment horizontal="right" vertical="top"/>
    </xf>
    <xf numFmtId="164" fontId="15" fillId="3" borderId="10" xfId="0" applyNumberFormat="1" applyFont="1" applyFill="1" applyBorder="1" applyAlignment="1" applyProtection="1">
      <alignment horizontal="right" vertical="top"/>
    </xf>
    <xf numFmtId="164" fontId="22" fillId="3" borderId="11" xfId="0" applyNumberFormat="1" applyFont="1" applyFill="1" applyBorder="1" applyAlignment="1" applyProtection="1">
      <alignment horizontal="right" vertical="center"/>
    </xf>
    <xf numFmtId="0" fontId="10" fillId="0" borderId="10" xfId="0" applyFont="1" applyFill="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alignment horizontal="left" vertical="center" wrapText="1" inden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0" xfId="6" applyFont="1" applyFill="1" applyBorder="1" applyAlignment="1">
      <alignment horizontal="center" vertical="top"/>
    </xf>
    <xf numFmtId="0" fontId="18" fillId="0" borderId="0" xfId="6" applyFont="1" applyFill="1" applyBorder="1" applyAlignment="1">
      <alignment horizontal="center" vertical="top"/>
    </xf>
    <xf numFmtId="39" fontId="19" fillId="0" borderId="0" xfId="2" applyFont="1" applyFill="1" applyBorder="1" applyAlignment="1">
      <alignment horizontal="center" vertical="top"/>
    </xf>
    <xf numFmtId="0" fontId="5" fillId="0" borderId="0" xfId="2" applyNumberFormat="1" applyFont="1" applyFill="1" applyBorder="1" applyAlignment="1">
      <alignment horizontal="center" vertical="top" wrapText="1"/>
    </xf>
  </cellXfs>
  <cellStyles count="9">
    <cellStyle name="Millares" xfId="7" builtinId="3"/>
    <cellStyle name="Millares 2" xfId="4"/>
    <cellStyle name="Moneda" xfId="1" builtinId="4"/>
    <cellStyle name="Normal" xfId="0" builtinId="0"/>
    <cellStyle name="Normal 2" xfId="3"/>
    <cellStyle name="Normal 2 2" xfId="2"/>
    <cellStyle name="Normal 3" xfId="6"/>
    <cellStyle name="Normal 3 2" xfId="8"/>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1943100</xdr:colOff>
      <xdr:row>6</xdr:row>
      <xdr:rowOff>0</xdr:rowOff>
    </xdr:from>
    <xdr:to>
      <xdr:col>1</xdr:col>
      <xdr:colOff>1943100</xdr:colOff>
      <xdr:row>9</xdr:row>
      <xdr:rowOff>30905</xdr:rowOff>
    </xdr:to>
    <xdr:pic>
      <xdr:nvPicPr>
        <xdr:cNvPr id="2" name="3 Imagen" descr="logolapazestucasa.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419100"/>
          <a:ext cx="0" cy="560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37041</xdr:colOff>
      <xdr:row>0</xdr:row>
      <xdr:rowOff>26459</xdr:rowOff>
    </xdr:from>
    <xdr:to>
      <xdr:col>1</xdr:col>
      <xdr:colOff>588731</xdr:colOff>
      <xdr:row>4</xdr:row>
      <xdr:rowOff>243418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41" y="26459"/>
          <a:ext cx="1025823" cy="108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190501</xdr:colOff>
      <xdr:row>0</xdr:row>
      <xdr:rowOff>28575</xdr:rowOff>
    </xdr:from>
    <xdr:to>
      <xdr:col>6</xdr:col>
      <xdr:colOff>1193801</xdr:colOff>
      <xdr:row>4</xdr:row>
      <xdr:rowOff>4112</xdr:rowOff>
    </xdr:to>
    <xdr:pic>
      <xdr:nvPicPr>
        <xdr:cNvPr id="6"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251" y="28575"/>
          <a:ext cx="1003300" cy="84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esus%20Gil%20Aviles_2\Desktop\Mis%20documentos\DOCUMENTOS%20VARIOS\CONCURSOS%202000\CONCURSOS%20OBRAS%20PUBLICAS\CASA%20ESTUDIANTE%20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esus%20Gil%20Aviles_2\Desktop\Mis%20documentos\DOCUMENTOS%20VARIOS\CONCURSOS%202000\CONCURSOS%20OBRAS%20PUBLICAS\ALUMBRADO%20ESTADIO%20DE%20BEISB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NOMB"/>
      <sheetName val="by Martin Lopez E 55765 2591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NOMB"/>
      <sheetName val="by Martin Lopez E 55765 25918"/>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topLeftCell="A22" zoomScaleNormal="100" zoomScaleSheetLayoutView="100" workbookViewId="0">
      <selection activeCell="A23" sqref="A23"/>
    </sheetView>
  </sheetViews>
  <sheetFormatPr baseColWidth="10" defaultRowHeight="15" outlineLevelRow="2" x14ac:dyDescent="0.25"/>
  <cols>
    <col min="1" max="1" width="7.140625" bestFit="1" customWidth="1"/>
    <col min="2" max="2" width="54.85546875" customWidth="1"/>
    <col min="3" max="3" width="8" customWidth="1"/>
    <col min="4" max="4" width="12" customWidth="1"/>
    <col min="5" max="6" width="16.140625" customWidth="1"/>
    <col min="7" max="7" width="18.42578125" customWidth="1"/>
  </cols>
  <sheetData>
    <row r="1" spans="1:7" s="16" customFormat="1" ht="24" x14ac:dyDescent="0.25">
      <c r="A1" s="73" t="s">
        <v>15</v>
      </c>
      <c r="B1" s="73"/>
      <c r="C1" s="73"/>
      <c r="D1" s="73"/>
      <c r="E1" s="73"/>
      <c r="F1" s="73"/>
      <c r="G1" s="73"/>
    </row>
    <row r="2" spans="1:7" s="16" customFormat="1" ht="16.5" x14ac:dyDescent="0.25">
      <c r="A2" s="74" t="s">
        <v>16</v>
      </c>
      <c r="B2" s="74"/>
      <c r="C2" s="74"/>
      <c r="D2" s="74"/>
      <c r="E2" s="74"/>
      <c r="F2" s="74"/>
      <c r="G2" s="74"/>
    </row>
    <row r="3" spans="1:7" s="16" customFormat="1" ht="12.75" x14ac:dyDescent="0.25">
      <c r="A3" s="75" t="s">
        <v>0</v>
      </c>
      <c r="B3" s="75"/>
      <c r="C3" s="75"/>
      <c r="D3" s="75"/>
      <c r="E3" s="75"/>
      <c r="F3" s="75"/>
      <c r="G3" s="75"/>
    </row>
    <row r="4" spans="1:7" s="16" customFormat="1" x14ac:dyDescent="0.25">
      <c r="A4" s="17"/>
      <c r="B4" s="18"/>
      <c r="C4" s="19"/>
      <c r="D4" s="20"/>
      <c r="E4" s="17"/>
      <c r="F4" s="17"/>
      <c r="G4" s="17"/>
    </row>
    <row r="5" spans="1:7" s="16" customFormat="1" ht="24" x14ac:dyDescent="0.25">
      <c r="A5" s="73" t="s">
        <v>86</v>
      </c>
      <c r="B5" s="73"/>
      <c r="C5" s="73"/>
      <c r="D5" s="73"/>
      <c r="E5" s="73"/>
      <c r="F5" s="73"/>
      <c r="G5" s="73"/>
    </row>
    <row r="6" spans="1:7" s="16" customFormat="1" ht="16.5" customHeight="1" x14ac:dyDescent="0.25">
      <c r="A6" s="17"/>
      <c r="B6" s="18"/>
      <c r="C6" s="19"/>
      <c r="D6" s="21"/>
      <c r="E6" s="22"/>
      <c r="F6" s="22"/>
      <c r="G6" s="22" t="s">
        <v>87</v>
      </c>
    </row>
    <row r="7" spans="1:7" ht="6.75" customHeight="1" thickBot="1" x14ac:dyDescent="0.3">
      <c r="A7" s="76"/>
      <c r="B7" s="76"/>
      <c r="C7" s="76"/>
      <c r="D7" s="76"/>
      <c r="E7" s="76"/>
      <c r="F7" s="76"/>
      <c r="G7" s="76"/>
    </row>
    <row r="8" spans="1:7" s="23" customFormat="1" ht="23.25" customHeight="1" thickBot="1" x14ac:dyDescent="0.3">
      <c r="A8" s="70" t="s">
        <v>41</v>
      </c>
      <c r="B8" s="71"/>
      <c r="C8" s="71"/>
      <c r="D8" s="71"/>
      <c r="E8" s="71"/>
      <c r="F8" s="71"/>
      <c r="G8" s="72"/>
    </row>
    <row r="9" spans="1:7" s="23" customFormat="1" ht="12" customHeight="1" x14ac:dyDescent="0.25">
      <c r="A9" s="24"/>
      <c r="B9" s="25"/>
      <c r="C9" s="26"/>
      <c r="D9" s="27"/>
      <c r="E9" s="28"/>
      <c r="F9" s="28"/>
      <c r="G9" s="29"/>
    </row>
    <row r="10" spans="1:7" s="23" customFormat="1" ht="25.5" customHeight="1" x14ac:dyDescent="0.25">
      <c r="A10" s="30" t="s">
        <v>1</v>
      </c>
      <c r="B10" s="30" t="s">
        <v>6</v>
      </c>
      <c r="C10" s="30" t="s">
        <v>7</v>
      </c>
      <c r="D10" s="30" t="s">
        <v>2</v>
      </c>
      <c r="E10" s="31" t="s">
        <v>17</v>
      </c>
      <c r="F10" s="31" t="s">
        <v>140</v>
      </c>
      <c r="G10" s="30" t="s">
        <v>3</v>
      </c>
    </row>
    <row r="11" spans="1:7" s="7" customFormat="1" ht="16.5" x14ac:dyDescent="0.2">
      <c r="A11" s="32" t="s">
        <v>8</v>
      </c>
      <c r="B11" s="33" t="s">
        <v>9</v>
      </c>
      <c r="C11" s="34"/>
      <c r="D11" s="35"/>
      <c r="E11" s="36"/>
      <c r="F11" s="36"/>
      <c r="G11" s="37">
        <f>SUM(G12:G14)</f>
        <v>0</v>
      </c>
    </row>
    <row r="12" spans="1:7" s="7" customFormat="1" ht="54.75" customHeight="1" outlineLevel="2" x14ac:dyDescent="0.2">
      <c r="A12" s="9" t="s">
        <v>25</v>
      </c>
      <c r="B12" s="12" t="s">
        <v>42</v>
      </c>
      <c r="C12" s="13" t="s">
        <v>12</v>
      </c>
      <c r="D12" s="44">
        <v>12</v>
      </c>
      <c r="E12" s="6"/>
      <c r="F12" s="6"/>
      <c r="G12" s="8">
        <f>ROUND(E12*D12,2)</f>
        <v>0</v>
      </c>
    </row>
    <row r="13" spans="1:7" s="7" customFormat="1" ht="67.5" customHeight="1" outlineLevel="2" x14ac:dyDescent="0.2">
      <c r="A13" s="9" t="s">
        <v>24</v>
      </c>
      <c r="B13" s="12" t="s">
        <v>26</v>
      </c>
      <c r="C13" s="13" t="s">
        <v>4</v>
      </c>
      <c r="D13" s="44">
        <f>9.5*(196+226+199)</f>
        <v>5899.5</v>
      </c>
      <c r="E13" s="6"/>
      <c r="F13" s="6"/>
      <c r="G13" s="8">
        <f>ROUND(E13*D13,2)</f>
        <v>0</v>
      </c>
    </row>
    <row r="14" spans="1:7" s="7" customFormat="1" ht="116.25" customHeight="1" outlineLevel="2" x14ac:dyDescent="0.2">
      <c r="A14" s="9" t="s">
        <v>85</v>
      </c>
      <c r="B14" s="12" t="s">
        <v>22</v>
      </c>
      <c r="C14" s="13" t="s">
        <v>4</v>
      </c>
      <c r="D14" s="44">
        <f>D12</f>
        <v>12</v>
      </c>
      <c r="E14" s="6"/>
      <c r="F14" s="6"/>
      <c r="G14" s="8">
        <f>ROUND(E14*D14,2)</f>
        <v>0</v>
      </c>
    </row>
    <row r="15" spans="1:7" s="7" customFormat="1" ht="16.5" x14ac:dyDescent="0.2">
      <c r="A15" s="32" t="s">
        <v>10</v>
      </c>
      <c r="B15" s="33" t="s">
        <v>43</v>
      </c>
      <c r="C15" s="34"/>
      <c r="D15" s="45"/>
      <c r="E15" s="36"/>
      <c r="F15" s="36"/>
      <c r="G15" s="37">
        <f>SUM(G16:G22)</f>
        <v>0</v>
      </c>
    </row>
    <row r="16" spans="1:7" s="7" customFormat="1" ht="74.25" customHeight="1" outlineLevel="2" x14ac:dyDescent="0.2">
      <c r="A16" s="9" t="s">
        <v>10</v>
      </c>
      <c r="B16" s="10" t="s">
        <v>23</v>
      </c>
      <c r="C16" s="11" t="s">
        <v>14</v>
      </c>
      <c r="D16" s="44">
        <f>((211+451)*3)*0.1</f>
        <v>198.60000000000002</v>
      </c>
      <c r="E16" s="5"/>
      <c r="F16" s="5"/>
      <c r="G16" s="8">
        <f t="shared" ref="G16:G22" si="0">ROUND(E16*D16,2)</f>
        <v>0</v>
      </c>
    </row>
    <row r="17" spans="1:7" s="7" customFormat="1" ht="84.75" customHeight="1" outlineLevel="2" x14ac:dyDescent="0.2">
      <c r="A17" s="9" t="s">
        <v>88</v>
      </c>
      <c r="B17" s="10" t="s">
        <v>19</v>
      </c>
      <c r="C17" s="11" t="s">
        <v>14</v>
      </c>
      <c r="D17" s="44">
        <f>((211+451)*3)*0.1</f>
        <v>198.60000000000002</v>
      </c>
      <c r="E17" s="5"/>
      <c r="F17" s="5"/>
      <c r="G17" s="8">
        <f t="shared" si="0"/>
        <v>0</v>
      </c>
    </row>
    <row r="18" spans="1:7" s="7" customFormat="1" ht="84.75" customHeight="1" outlineLevel="2" x14ac:dyDescent="0.2">
      <c r="A18" s="9" t="s">
        <v>89</v>
      </c>
      <c r="B18" s="10" t="s">
        <v>18</v>
      </c>
      <c r="C18" s="11" t="s">
        <v>14</v>
      </c>
      <c r="D18" s="44">
        <f>((211+451)*3)*0.1</f>
        <v>198.60000000000002</v>
      </c>
      <c r="E18" s="5"/>
      <c r="F18" s="5"/>
      <c r="G18" s="8">
        <f t="shared" si="0"/>
        <v>0</v>
      </c>
    </row>
    <row r="19" spans="1:7" s="7" customFormat="1" ht="108.75" customHeight="1" outlineLevel="2" x14ac:dyDescent="0.2">
      <c r="A19" s="9" t="s">
        <v>90</v>
      </c>
      <c r="B19" s="10" t="s">
        <v>21</v>
      </c>
      <c r="C19" s="11" t="s">
        <v>4</v>
      </c>
      <c r="D19" s="44">
        <f>(211+451)*3</f>
        <v>1986</v>
      </c>
      <c r="E19" s="5"/>
      <c r="F19" s="5"/>
      <c r="G19" s="8">
        <f t="shared" si="0"/>
        <v>0</v>
      </c>
    </row>
    <row r="20" spans="1:7" s="7" customFormat="1" ht="84.75" customHeight="1" outlineLevel="2" x14ac:dyDescent="0.2">
      <c r="A20" s="9" t="s">
        <v>91</v>
      </c>
      <c r="B20" s="10" t="s">
        <v>20</v>
      </c>
      <c r="C20" s="11" t="s">
        <v>4</v>
      </c>
      <c r="D20" s="44">
        <f>6*(3*2.5)</f>
        <v>45</v>
      </c>
      <c r="E20" s="5"/>
      <c r="F20" s="5"/>
      <c r="G20" s="8">
        <f t="shared" si="0"/>
        <v>0</v>
      </c>
    </row>
    <row r="21" spans="1:7" s="7" customFormat="1" ht="54" customHeight="1" outlineLevel="2" x14ac:dyDescent="0.2">
      <c r="A21" s="9" t="s">
        <v>92</v>
      </c>
      <c r="B21" s="10" t="s">
        <v>39</v>
      </c>
      <c r="C21" s="11" t="s">
        <v>12</v>
      </c>
      <c r="D21" s="44">
        <f>3*3</f>
        <v>9</v>
      </c>
      <c r="E21" s="5"/>
      <c r="F21" s="5"/>
      <c r="G21" s="8">
        <f t="shared" si="0"/>
        <v>0</v>
      </c>
    </row>
    <row r="22" spans="1:7" s="7" customFormat="1" ht="72.75" customHeight="1" outlineLevel="2" x14ac:dyDescent="0.2">
      <c r="A22" s="9" t="s">
        <v>93</v>
      </c>
      <c r="B22" s="10" t="s">
        <v>44</v>
      </c>
      <c r="C22" s="11" t="s">
        <v>12</v>
      </c>
      <c r="D22" s="44">
        <f>(211+451)/3</f>
        <v>220.66666666666666</v>
      </c>
      <c r="E22" s="5"/>
      <c r="F22" s="5"/>
      <c r="G22" s="8">
        <f t="shared" si="0"/>
        <v>0</v>
      </c>
    </row>
    <row r="23" spans="1:7" s="7" customFormat="1" ht="19.5" customHeight="1" outlineLevel="2" x14ac:dyDescent="0.2">
      <c r="A23" s="32" t="s">
        <v>11</v>
      </c>
      <c r="B23" s="33" t="s">
        <v>34</v>
      </c>
      <c r="C23" s="34"/>
      <c r="D23" s="45"/>
      <c r="E23" s="36"/>
      <c r="F23" s="36"/>
      <c r="G23" s="37">
        <f>SUM(G24:G27)</f>
        <v>0</v>
      </c>
    </row>
    <row r="24" spans="1:7" s="7" customFormat="1" ht="84.75" customHeight="1" outlineLevel="2" x14ac:dyDescent="0.2">
      <c r="A24" s="9" t="s">
        <v>94</v>
      </c>
      <c r="B24" s="10" t="s">
        <v>141</v>
      </c>
      <c r="C24" s="11" t="s">
        <v>13</v>
      </c>
      <c r="D24" s="44">
        <v>17</v>
      </c>
      <c r="E24" s="5"/>
      <c r="F24" s="5"/>
      <c r="G24" s="8">
        <f>ROUND(E24*D24,2)</f>
        <v>0</v>
      </c>
    </row>
    <row r="25" spans="1:7" s="7" customFormat="1" ht="81.75" customHeight="1" outlineLevel="2" x14ac:dyDescent="0.2">
      <c r="A25" s="9" t="s">
        <v>95</v>
      </c>
      <c r="B25" s="10" t="s">
        <v>45</v>
      </c>
      <c r="C25" s="11" t="s">
        <v>13</v>
      </c>
      <c r="D25" s="44">
        <v>5</v>
      </c>
      <c r="E25" s="5"/>
      <c r="F25" s="5"/>
      <c r="G25" s="8">
        <f>ROUND(E25*D25,2)</f>
        <v>0</v>
      </c>
    </row>
    <row r="26" spans="1:7" s="7" customFormat="1" ht="118.5" customHeight="1" outlineLevel="2" x14ac:dyDescent="0.2">
      <c r="A26" s="9" t="s">
        <v>96</v>
      </c>
      <c r="B26" s="10" t="s">
        <v>46</v>
      </c>
      <c r="C26" s="11" t="s">
        <v>37</v>
      </c>
      <c r="D26" s="44">
        <v>18</v>
      </c>
      <c r="E26" s="5"/>
      <c r="F26" s="5"/>
      <c r="G26" s="8">
        <f>ROUND(E26*D26,2)</f>
        <v>0</v>
      </c>
    </row>
    <row r="27" spans="1:7" s="7" customFormat="1" ht="119.25" customHeight="1" outlineLevel="2" x14ac:dyDescent="0.2">
      <c r="A27" s="9" t="s">
        <v>97</v>
      </c>
      <c r="B27" s="10" t="s">
        <v>47</v>
      </c>
      <c r="C27" s="11" t="s">
        <v>13</v>
      </c>
      <c r="D27" s="44">
        <v>11</v>
      </c>
      <c r="E27" s="5"/>
      <c r="F27" s="5"/>
      <c r="G27" s="8">
        <f>ROUND(E27*D27,2)</f>
        <v>0</v>
      </c>
    </row>
    <row r="28" spans="1:7" s="7" customFormat="1" ht="19.5" customHeight="1" outlineLevel="2" x14ac:dyDescent="0.2">
      <c r="A28" s="32" t="s">
        <v>27</v>
      </c>
      <c r="B28" s="33" t="s">
        <v>35</v>
      </c>
      <c r="C28" s="34"/>
      <c r="D28" s="45"/>
      <c r="E28" s="36"/>
      <c r="F28" s="36"/>
      <c r="G28" s="37">
        <f>SUM(G29:G34)</f>
        <v>0</v>
      </c>
    </row>
    <row r="29" spans="1:7" s="7" customFormat="1" ht="48" customHeight="1" outlineLevel="2" x14ac:dyDescent="0.2">
      <c r="A29" s="9" t="s">
        <v>28</v>
      </c>
      <c r="B29" s="10" t="s">
        <v>48</v>
      </c>
      <c r="C29" s="11" t="s">
        <v>36</v>
      </c>
      <c r="D29" s="44"/>
      <c r="E29" s="5"/>
      <c r="F29" s="5"/>
      <c r="G29" s="8">
        <f t="shared" ref="G29:G34" si="1">ROUND(E29*D29,2)</f>
        <v>0</v>
      </c>
    </row>
    <row r="30" spans="1:7" s="7" customFormat="1" ht="81" customHeight="1" outlineLevel="2" x14ac:dyDescent="0.2">
      <c r="A30" s="9" t="s">
        <v>29</v>
      </c>
      <c r="B30" s="10" t="s">
        <v>49</v>
      </c>
      <c r="C30" s="11" t="s">
        <v>36</v>
      </c>
      <c r="D30" s="44"/>
      <c r="E30" s="5"/>
      <c r="F30" s="5"/>
      <c r="G30" s="8">
        <f t="shared" si="1"/>
        <v>0</v>
      </c>
    </row>
    <row r="31" spans="1:7" s="7" customFormat="1" ht="96.75" customHeight="1" outlineLevel="2" x14ac:dyDescent="0.2">
      <c r="A31" s="9" t="s">
        <v>30</v>
      </c>
      <c r="B31" s="10" t="s">
        <v>50</v>
      </c>
      <c r="C31" s="11" t="s">
        <v>12</v>
      </c>
      <c r="D31" s="44">
        <f>26*30</f>
        <v>780</v>
      </c>
      <c r="E31" s="5"/>
      <c r="F31" s="5"/>
      <c r="G31" s="8">
        <f t="shared" si="1"/>
        <v>0</v>
      </c>
    </row>
    <row r="32" spans="1:7" s="7" customFormat="1" ht="108.75" customHeight="1" outlineLevel="2" x14ac:dyDescent="0.2">
      <c r="A32" s="9" t="s">
        <v>31</v>
      </c>
      <c r="B32" s="10" t="s">
        <v>51</v>
      </c>
      <c r="C32" s="11" t="s">
        <v>37</v>
      </c>
      <c r="D32" s="44">
        <f>26*3</f>
        <v>78</v>
      </c>
      <c r="E32" s="5"/>
      <c r="F32" s="5"/>
      <c r="G32" s="8">
        <f t="shared" si="1"/>
        <v>0</v>
      </c>
    </row>
    <row r="33" spans="1:9" s="7" customFormat="1" ht="54.75" customHeight="1" outlineLevel="2" x14ac:dyDescent="0.2">
      <c r="A33" s="9" t="s">
        <v>32</v>
      </c>
      <c r="B33" s="10" t="s">
        <v>98</v>
      </c>
      <c r="C33" s="11" t="s">
        <v>36</v>
      </c>
      <c r="D33" s="44">
        <f>(26*67)*0.07</f>
        <v>121.94000000000001</v>
      </c>
      <c r="E33" s="5"/>
      <c r="F33" s="5"/>
      <c r="G33" s="8">
        <f t="shared" si="1"/>
        <v>0</v>
      </c>
    </row>
    <row r="34" spans="1:9" s="7" customFormat="1" ht="57.75" customHeight="1" outlineLevel="2" x14ac:dyDescent="0.2">
      <c r="A34" s="9" t="s">
        <v>33</v>
      </c>
      <c r="B34" s="10" t="s">
        <v>99</v>
      </c>
      <c r="C34" s="11" t="s">
        <v>36</v>
      </c>
      <c r="D34" s="44">
        <v>35</v>
      </c>
      <c r="E34" s="5"/>
      <c r="F34" s="5"/>
      <c r="G34" s="8">
        <f t="shared" si="1"/>
        <v>0</v>
      </c>
    </row>
    <row r="35" spans="1:9" s="7" customFormat="1" ht="19.5" customHeight="1" outlineLevel="2" x14ac:dyDescent="0.2">
      <c r="A35" s="32" t="s">
        <v>100</v>
      </c>
      <c r="B35" s="33" t="s">
        <v>38</v>
      </c>
      <c r="C35" s="34"/>
      <c r="D35" s="45"/>
      <c r="E35" s="36"/>
      <c r="F35" s="36"/>
      <c r="G35" s="37">
        <f>SUM(G36:G39)</f>
        <v>0</v>
      </c>
    </row>
    <row r="36" spans="1:9" s="7" customFormat="1" ht="163.5" customHeight="1" outlineLevel="2" x14ac:dyDescent="0.2">
      <c r="A36" s="9" t="s">
        <v>101</v>
      </c>
      <c r="B36" s="10" t="s">
        <v>139</v>
      </c>
      <c r="C36" s="11" t="s">
        <v>12</v>
      </c>
      <c r="D36" s="44">
        <v>195</v>
      </c>
      <c r="E36" s="5"/>
      <c r="F36" s="5"/>
      <c r="G36" s="8">
        <f>ROUND(E36*D36,2)</f>
        <v>0</v>
      </c>
    </row>
    <row r="37" spans="1:9" s="7" customFormat="1" ht="126.75" customHeight="1" outlineLevel="2" x14ac:dyDescent="0.2">
      <c r="A37" s="9" t="s">
        <v>102</v>
      </c>
      <c r="B37" s="10" t="s">
        <v>138</v>
      </c>
      <c r="C37" s="11" t="s">
        <v>12</v>
      </c>
      <c r="D37" s="44">
        <v>67</v>
      </c>
      <c r="E37" s="5"/>
      <c r="F37" s="5"/>
      <c r="G37" s="8">
        <f>ROUND(E37*D37,2)</f>
        <v>0</v>
      </c>
    </row>
    <row r="38" spans="1:9" s="7" customFormat="1" ht="75.75" customHeight="1" outlineLevel="2" x14ac:dyDescent="0.2">
      <c r="A38" s="9" t="s">
        <v>103</v>
      </c>
      <c r="B38" s="10" t="s">
        <v>53</v>
      </c>
      <c r="C38" s="11" t="s">
        <v>13</v>
      </c>
      <c r="D38" s="44">
        <v>14</v>
      </c>
      <c r="E38" s="5"/>
      <c r="F38" s="5"/>
      <c r="G38" s="8">
        <f>ROUND(E38*D38,2)</f>
        <v>0</v>
      </c>
    </row>
    <row r="39" spans="1:9" s="7" customFormat="1" ht="100.5" customHeight="1" outlineLevel="2" x14ac:dyDescent="0.2">
      <c r="A39" s="9" t="s">
        <v>104</v>
      </c>
      <c r="B39" s="12" t="s">
        <v>52</v>
      </c>
      <c r="C39" s="13" t="s">
        <v>13</v>
      </c>
      <c r="D39" s="55">
        <v>3</v>
      </c>
      <c r="E39" s="6"/>
      <c r="F39" s="6"/>
      <c r="G39" s="56">
        <f>ROUND(E39*D39,2)</f>
        <v>0</v>
      </c>
    </row>
    <row r="40" spans="1:9" s="7" customFormat="1" ht="19.5" customHeight="1" outlineLevel="2" x14ac:dyDescent="0.2">
      <c r="A40" s="61" t="s">
        <v>105</v>
      </c>
      <c r="B40" s="62" t="s">
        <v>40</v>
      </c>
      <c r="C40" s="63"/>
      <c r="D40" s="64"/>
      <c r="E40" s="65"/>
      <c r="F40" s="65"/>
      <c r="G40" s="66">
        <f>SUM(G42:G53)</f>
        <v>0</v>
      </c>
    </row>
    <row r="41" spans="1:9" s="7" customFormat="1" ht="19.5" customHeight="1" outlineLevel="2" x14ac:dyDescent="0.2">
      <c r="A41" s="57" t="s">
        <v>106</v>
      </c>
      <c r="B41" s="69" t="s">
        <v>54</v>
      </c>
      <c r="C41" s="69"/>
      <c r="D41" s="58"/>
      <c r="E41" s="59"/>
      <c r="F41" s="59"/>
      <c r="G41" s="60"/>
    </row>
    <row r="42" spans="1:9" s="7" customFormat="1" ht="62.25" customHeight="1" outlineLevel="2" x14ac:dyDescent="0.2">
      <c r="A42" s="50" t="s">
        <v>107</v>
      </c>
      <c r="B42" s="51" t="s">
        <v>55</v>
      </c>
      <c r="C42" s="52" t="s">
        <v>12</v>
      </c>
      <c r="D42" s="53">
        <v>5444</v>
      </c>
      <c r="E42" s="54"/>
      <c r="F42" s="54"/>
      <c r="G42" s="8">
        <f>ROUND(E42*D42,2)</f>
        <v>0</v>
      </c>
      <c r="I42" s="5"/>
    </row>
    <row r="43" spans="1:9" s="7" customFormat="1" ht="93" customHeight="1" outlineLevel="2" x14ac:dyDescent="0.2">
      <c r="A43" s="50" t="s">
        <v>108</v>
      </c>
      <c r="B43" s="10" t="s">
        <v>56</v>
      </c>
      <c r="C43" s="11" t="s">
        <v>12</v>
      </c>
      <c r="D43" s="44">
        <v>908</v>
      </c>
      <c r="E43" s="54"/>
      <c r="F43" s="54"/>
      <c r="G43" s="8">
        <f>ROUND(E43*D43,2)</f>
        <v>0</v>
      </c>
      <c r="I43" s="5"/>
    </row>
    <row r="44" spans="1:9" s="7" customFormat="1" ht="59.25" customHeight="1" outlineLevel="2" x14ac:dyDescent="0.2">
      <c r="A44" s="50" t="s">
        <v>109</v>
      </c>
      <c r="B44" s="10" t="s">
        <v>57</v>
      </c>
      <c r="C44" s="11" t="s">
        <v>12</v>
      </c>
      <c r="D44" s="44">
        <v>2722</v>
      </c>
      <c r="E44" s="54"/>
      <c r="F44" s="54"/>
      <c r="G44" s="8">
        <f>ROUND(E44*D44,2)</f>
        <v>0</v>
      </c>
      <c r="I44" s="5"/>
    </row>
    <row r="45" spans="1:9" s="7" customFormat="1" ht="85.5" customHeight="1" outlineLevel="2" x14ac:dyDescent="0.2">
      <c r="A45" s="50" t="s">
        <v>110</v>
      </c>
      <c r="B45" s="10" t="s">
        <v>58</v>
      </c>
      <c r="C45" s="11" t="s">
        <v>13</v>
      </c>
      <c r="D45" s="44">
        <v>108</v>
      </c>
      <c r="E45" s="54"/>
      <c r="F45" s="54"/>
      <c r="G45" s="8">
        <f>ROUND(E45*D45,2)</f>
        <v>0</v>
      </c>
      <c r="I45" s="5"/>
    </row>
    <row r="46" spans="1:9" s="7" customFormat="1" ht="19.5" customHeight="1" outlineLevel="2" x14ac:dyDescent="0.2">
      <c r="A46" s="57" t="s">
        <v>111</v>
      </c>
      <c r="B46" s="68" t="s">
        <v>59</v>
      </c>
      <c r="C46" s="68"/>
      <c r="D46" s="58"/>
      <c r="E46" s="59"/>
      <c r="F46" s="59"/>
      <c r="G46" s="60"/>
    </row>
    <row r="47" spans="1:9" s="7" customFormat="1" ht="75.75" customHeight="1" outlineLevel="2" x14ac:dyDescent="0.2">
      <c r="A47" s="9" t="s">
        <v>112</v>
      </c>
      <c r="B47" s="10" t="s">
        <v>60</v>
      </c>
      <c r="C47" s="11" t="s">
        <v>13</v>
      </c>
      <c r="D47" s="44">
        <v>226</v>
      </c>
      <c r="E47" s="54"/>
      <c r="F47" s="54"/>
      <c r="G47" s="8">
        <f>ROUND(E47*D47,2)</f>
        <v>0</v>
      </c>
    </row>
    <row r="48" spans="1:9" s="7" customFormat="1" ht="80.25" customHeight="1" outlineLevel="2" x14ac:dyDescent="0.2">
      <c r="A48" s="9" t="s">
        <v>113</v>
      </c>
      <c r="B48" s="10" t="s">
        <v>61</v>
      </c>
      <c r="C48" s="11" t="s">
        <v>13</v>
      </c>
      <c r="D48" s="44">
        <v>75</v>
      </c>
      <c r="E48" s="54"/>
      <c r="F48" s="54"/>
      <c r="G48" s="8">
        <f>ROUND(E48*D48,2)</f>
        <v>0</v>
      </c>
    </row>
    <row r="49" spans="1:7" s="7" customFormat="1" ht="75.75" customHeight="1" outlineLevel="2" x14ac:dyDescent="0.2">
      <c r="A49" s="9" t="s">
        <v>114</v>
      </c>
      <c r="B49" s="10" t="s">
        <v>62</v>
      </c>
      <c r="C49" s="11" t="s">
        <v>13</v>
      </c>
      <c r="D49" s="44">
        <v>75</v>
      </c>
      <c r="E49" s="54"/>
      <c r="F49" s="54"/>
      <c r="G49" s="8">
        <f>ROUND(E49*D49,2)</f>
        <v>0</v>
      </c>
    </row>
    <row r="50" spans="1:7" s="7" customFormat="1" ht="86.25" customHeight="1" outlineLevel="2" x14ac:dyDescent="0.2">
      <c r="A50" s="9" t="s">
        <v>115</v>
      </c>
      <c r="B50" s="10" t="s">
        <v>63</v>
      </c>
      <c r="C50" s="11" t="s">
        <v>13</v>
      </c>
      <c r="D50" s="44">
        <v>75</v>
      </c>
      <c r="E50" s="54"/>
      <c r="F50" s="54"/>
      <c r="G50" s="8">
        <f>ROUND(E50*D50,2)</f>
        <v>0</v>
      </c>
    </row>
    <row r="51" spans="1:7" s="7" customFormat="1" ht="19.5" customHeight="1" outlineLevel="2" x14ac:dyDescent="0.2">
      <c r="A51" s="57" t="s">
        <v>116</v>
      </c>
      <c r="B51" s="68" t="s">
        <v>64</v>
      </c>
      <c r="C51" s="67"/>
      <c r="D51" s="58"/>
      <c r="E51" s="59"/>
      <c r="F51" s="59"/>
      <c r="G51" s="60"/>
    </row>
    <row r="52" spans="1:7" s="7" customFormat="1" ht="59.25" customHeight="1" outlineLevel="2" x14ac:dyDescent="0.2">
      <c r="A52" s="9" t="s">
        <v>117</v>
      </c>
      <c r="B52" s="10" t="s">
        <v>66</v>
      </c>
      <c r="C52" s="11" t="s">
        <v>12</v>
      </c>
      <c r="D52" s="44">
        <v>5444</v>
      </c>
      <c r="E52" s="54"/>
      <c r="F52" s="54"/>
      <c r="G52" s="8">
        <f>ROUND(E52*D52,2)</f>
        <v>0</v>
      </c>
    </row>
    <row r="53" spans="1:7" s="7" customFormat="1" ht="81" customHeight="1" outlineLevel="2" x14ac:dyDescent="0.2">
      <c r="A53" s="9" t="s">
        <v>118</v>
      </c>
      <c r="B53" s="10" t="s">
        <v>65</v>
      </c>
      <c r="C53" s="11" t="s">
        <v>13</v>
      </c>
      <c r="D53" s="44">
        <v>220</v>
      </c>
      <c r="E53" s="54"/>
      <c r="F53" s="54"/>
      <c r="G53" s="8">
        <f>ROUND(E53*D53,2)</f>
        <v>0</v>
      </c>
    </row>
    <row r="54" spans="1:7" s="15" customFormat="1" ht="18.75" customHeight="1" outlineLevel="1" x14ac:dyDescent="0.2">
      <c r="A54" s="32" t="s">
        <v>119</v>
      </c>
      <c r="B54" s="33" t="s">
        <v>67</v>
      </c>
      <c r="C54" s="34"/>
      <c r="D54" s="45"/>
      <c r="E54" s="36"/>
      <c r="F54" s="36"/>
      <c r="G54" s="37">
        <f>SUM(G55:G70)</f>
        <v>0</v>
      </c>
    </row>
    <row r="55" spans="1:7" s="7" customFormat="1" ht="78" customHeight="1" outlineLevel="2" x14ac:dyDescent="0.2">
      <c r="A55" s="14" t="s">
        <v>120</v>
      </c>
      <c r="B55" s="10" t="s">
        <v>136</v>
      </c>
      <c r="C55" s="11" t="s">
        <v>12</v>
      </c>
      <c r="D55" s="44">
        <v>595</v>
      </c>
      <c r="E55" s="5"/>
      <c r="F55" s="5"/>
      <c r="G55" s="8">
        <f t="shared" ref="G55:G70" si="2">ROUND(E55*D55,2)</f>
        <v>0</v>
      </c>
    </row>
    <row r="56" spans="1:7" s="7" customFormat="1" ht="81.75" customHeight="1" outlineLevel="2" x14ac:dyDescent="0.2">
      <c r="A56" s="14" t="s">
        <v>121</v>
      </c>
      <c r="B56" s="10" t="s">
        <v>137</v>
      </c>
      <c r="C56" s="11" t="s">
        <v>12</v>
      </c>
      <c r="D56" s="44">
        <v>140</v>
      </c>
      <c r="E56" s="5"/>
      <c r="F56" s="5"/>
      <c r="G56" s="8">
        <f t="shared" si="2"/>
        <v>0</v>
      </c>
    </row>
    <row r="57" spans="1:7" s="7" customFormat="1" ht="80.25" customHeight="1" outlineLevel="2" x14ac:dyDescent="0.2">
      <c r="A57" s="14" t="s">
        <v>122</v>
      </c>
      <c r="B57" s="10" t="s">
        <v>69</v>
      </c>
      <c r="C57" s="11" t="s">
        <v>13</v>
      </c>
      <c r="D57" s="44">
        <v>106</v>
      </c>
      <c r="E57" s="5"/>
      <c r="F57" s="5"/>
      <c r="G57" s="8">
        <f t="shared" si="2"/>
        <v>0</v>
      </c>
    </row>
    <row r="58" spans="1:7" s="7" customFormat="1" ht="174" customHeight="1" outlineLevel="2" x14ac:dyDescent="0.2">
      <c r="A58" s="14" t="s">
        <v>123</v>
      </c>
      <c r="B58" s="10" t="s">
        <v>70</v>
      </c>
      <c r="C58" s="11" t="s">
        <v>13</v>
      </c>
      <c r="D58" s="44">
        <v>106</v>
      </c>
      <c r="E58" s="5"/>
      <c r="F58" s="5"/>
      <c r="G58" s="8">
        <f t="shared" si="2"/>
        <v>0</v>
      </c>
    </row>
    <row r="59" spans="1:7" s="7" customFormat="1" ht="118.5" customHeight="1" outlineLevel="2" x14ac:dyDescent="0.2">
      <c r="A59" s="14" t="s">
        <v>124</v>
      </c>
      <c r="B59" s="10" t="s">
        <v>68</v>
      </c>
      <c r="C59" s="11" t="s">
        <v>12</v>
      </c>
      <c r="D59" s="44">
        <v>6280</v>
      </c>
      <c r="E59" s="5"/>
      <c r="F59" s="5"/>
      <c r="G59" s="8">
        <f t="shared" si="2"/>
        <v>0</v>
      </c>
    </row>
    <row r="60" spans="1:7" s="7" customFormat="1" ht="147" customHeight="1" outlineLevel="2" x14ac:dyDescent="0.2">
      <c r="A60" s="14" t="s">
        <v>125</v>
      </c>
      <c r="B60" s="10" t="s">
        <v>84</v>
      </c>
      <c r="C60" s="11" t="s">
        <v>13</v>
      </c>
      <c r="D60" s="44">
        <v>106</v>
      </c>
      <c r="E60" s="5"/>
      <c r="F60" s="5"/>
      <c r="G60" s="8">
        <f t="shared" si="2"/>
        <v>0</v>
      </c>
    </row>
    <row r="61" spans="1:7" s="7" customFormat="1" ht="123.75" customHeight="1" outlineLevel="2" x14ac:dyDescent="0.2">
      <c r="A61" s="14" t="s">
        <v>126</v>
      </c>
      <c r="B61" s="10" t="s">
        <v>71</v>
      </c>
      <c r="C61" s="11" t="s">
        <v>12</v>
      </c>
      <c r="D61" s="44">
        <v>6280</v>
      </c>
      <c r="E61" s="5"/>
      <c r="F61" s="5"/>
      <c r="G61" s="8">
        <f t="shared" si="2"/>
        <v>0</v>
      </c>
    </row>
    <row r="62" spans="1:7" s="7" customFormat="1" ht="92.25" customHeight="1" outlineLevel="2" x14ac:dyDescent="0.2">
      <c r="A62" s="14" t="s">
        <v>127</v>
      </c>
      <c r="B62" s="10" t="s">
        <v>79</v>
      </c>
      <c r="C62" s="11" t="s">
        <v>13</v>
      </c>
      <c r="D62" s="44">
        <v>212</v>
      </c>
      <c r="E62" s="5"/>
      <c r="F62" s="5"/>
      <c r="G62" s="8">
        <f t="shared" si="2"/>
        <v>0</v>
      </c>
    </row>
    <row r="63" spans="1:7" s="7" customFormat="1" ht="114.75" customHeight="1" outlineLevel="2" x14ac:dyDescent="0.2">
      <c r="A63" s="14" t="s">
        <v>128</v>
      </c>
      <c r="B63" s="10" t="s">
        <v>80</v>
      </c>
      <c r="C63" s="11" t="s">
        <v>13</v>
      </c>
      <c r="D63" s="44">
        <v>16</v>
      </c>
      <c r="E63" s="5"/>
      <c r="F63" s="5"/>
      <c r="G63" s="8">
        <f t="shared" si="2"/>
        <v>0</v>
      </c>
    </row>
    <row r="64" spans="1:7" s="7" customFormat="1" ht="101.25" customHeight="1" outlineLevel="2" x14ac:dyDescent="0.2">
      <c r="A64" s="14" t="s">
        <v>129</v>
      </c>
      <c r="B64" s="10" t="s">
        <v>72</v>
      </c>
      <c r="C64" s="11" t="s">
        <v>12</v>
      </c>
      <c r="D64" s="44">
        <v>16</v>
      </c>
      <c r="E64" s="5"/>
      <c r="F64" s="5"/>
      <c r="G64" s="8">
        <f t="shared" si="2"/>
        <v>0</v>
      </c>
    </row>
    <row r="65" spans="1:7" s="7" customFormat="1" ht="73.5" customHeight="1" outlineLevel="2" x14ac:dyDescent="0.2">
      <c r="A65" s="14" t="s">
        <v>130</v>
      </c>
      <c r="B65" s="10" t="s">
        <v>73</v>
      </c>
      <c r="C65" s="11" t="s">
        <v>12</v>
      </c>
      <c r="D65" s="44">
        <v>16</v>
      </c>
      <c r="E65" s="5"/>
      <c r="F65" s="5"/>
      <c r="G65" s="8">
        <f t="shared" si="2"/>
        <v>0</v>
      </c>
    </row>
    <row r="66" spans="1:7" s="7" customFormat="1" ht="104.25" customHeight="1" outlineLevel="2" x14ac:dyDescent="0.2">
      <c r="A66" s="14" t="s">
        <v>131</v>
      </c>
      <c r="B66" s="10" t="s">
        <v>74</v>
      </c>
      <c r="C66" s="11" t="s">
        <v>13</v>
      </c>
      <c r="D66" s="44">
        <v>4</v>
      </c>
      <c r="E66" s="5"/>
      <c r="F66" s="5"/>
      <c r="G66" s="8">
        <f t="shared" si="2"/>
        <v>0</v>
      </c>
    </row>
    <row r="67" spans="1:7" s="7" customFormat="1" ht="57" customHeight="1" outlineLevel="2" x14ac:dyDescent="0.2">
      <c r="A67" s="14" t="s">
        <v>132</v>
      </c>
      <c r="B67" s="10" t="s">
        <v>75</v>
      </c>
      <c r="C67" s="11" t="s">
        <v>13</v>
      </c>
      <c r="D67" s="44">
        <v>4</v>
      </c>
      <c r="E67" s="5"/>
      <c r="F67" s="5"/>
      <c r="G67" s="8">
        <f t="shared" si="2"/>
        <v>0</v>
      </c>
    </row>
    <row r="68" spans="1:7" s="7" customFormat="1" ht="60.75" customHeight="1" outlineLevel="2" x14ac:dyDescent="0.2">
      <c r="A68" s="14" t="s">
        <v>133</v>
      </c>
      <c r="B68" s="10" t="s">
        <v>83</v>
      </c>
      <c r="C68" s="11" t="s">
        <v>13</v>
      </c>
      <c r="D68" s="44">
        <v>4</v>
      </c>
      <c r="E68" s="5"/>
      <c r="F68" s="5"/>
      <c r="G68" s="8">
        <f t="shared" si="2"/>
        <v>0</v>
      </c>
    </row>
    <row r="69" spans="1:7" s="7" customFormat="1" ht="54.75" customHeight="1" outlineLevel="2" x14ac:dyDescent="0.2">
      <c r="A69" s="14" t="s">
        <v>134</v>
      </c>
      <c r="B69" s="10" t="s">
        <v>76</v>
      </c>
      <c r="C69" s="11" t="s">
        <v>77</v>
      </c>
      <c r="D69" s="44">
        <v>4</v>
      </c>
      <c r="E69" s="5"/>
      <c r="F69" s="5"/>
      <c r="G69" s="8">
        <f t="shared" si="2"/>
        <v>0</v>
      </c>
    </row>
    <row r="70" spans="1:7" s="7" customFormat="1" ht="60.75" customHeight="1" outlineLevel="2" x14ac:dyDescent="0.2">
      <c r="A70" s="14" t="s">
        <v>135</v>
      </c>
      <c r="B70" s="10" t="s">
        <v>78</v>
      </c>
      <c r="C70" s="11" t="s">
        <v>77</v>
      </c>
      <c r="D70" s="44">
        <v>4</v>
      </c>
      <c r="E70" s="5"/>
      <c r="F70" s="5"/>
      <c r="G70" s="8">
        <f t="shared" si="2"/>
        <v>0</v>
      </c>
    </row>
    <row r="71" spans="1:7" s="7" customFormat="1" ht="14.25" outlineLevel="2" x14ac:dyDescent="0.2">
      <c r="A71" s="38"/>
      <c r="B71" s="43"/>
      <c r="C71" s="39"/>
      <c r="D71" s="40"/>
      <c r="E71" s="41"/>
      <c r="F71" s="41"/>
      <c r="G71" s="42"/>
    </row>
    <row r="72" spans="1:7" ht="15.75" x14ac:dyDescent="0.25">
      <c r="C72" s="1"/>
      <c r="D72" s="2"/>
      <c r="E72" s="47"/>
      <c r="F72" s="47" t="s">
        <v>81</v>
      </c>
      <c r="G72" s="46">
        <f>+G11+G15+G23+G28+G35+G40+G54</f>
        <v>0</v>
      </c>
    </row>
    <row r="73" spans="1:7" ht="15.75" x14ac:dyDescent="0.25">
      <c r="C73" s="1"/>
      <c r="D73" s="3"/>
      <c r="E73" s="47"/>
      <c r="F73" s="47" t="s">
        <v>82</v>
      </c>
      <c r="G73" s="46">
        <f>G72*0.16</f>
        <v>0</v>
      </c>
    </row>
    <row r="74" spans="1:7" ht="21.75" customHeight="1" x14ac:dyDescent="0.25">
      <c r="C74" s="1"/>
      <c r="D74" s="4"/>
      <c r="E74" s="48"/>
      <c r="F74" s="48" t="s">
        <v>5</v>
      </c>
      <c r="G74" s="49">
        <f>SUM(G72:G73)</f>
        <v>0</v>
      </c>
    </row>
    <row r="75" spans="1:7" x14ac:dyDescent="0.25">
      <c r="E75" s="7"/>
      <c r="F75" s="7"/>
    </row>
  </sheetData>
  <protectedRanges>
    <protectedRange sqref="B36:C39 B24:C27 B16:C22 B29:C34 B55:C55 B57:C70" name="Rango1_4_6_1_19_6_3"/>
    <protectedRange sqref="B15" name="Rango1_4_6_1_19_6_3_1"/>
    <protectedRange sqref="B42:C45 B47:C50 B52:C53" name="Rango1_4_6_1_19_6_3_2"/>
    <protectedRange sqref="B56:C56" name="Rango1_4_6_1_19_6_3_3"/>
  </protectedRanges>
  <mergeCells count="7">
    <mergeCell ref="B41:C41"/>
    <mergeCell ref="A8:G8"/>
    <mergeCell ref="A1:G1"/>
    <mergeCell ref="A2:G2"/>
    <mergeCell ref="A3:G3"/>
    <mergeCell ref="A5:G5"/>
    <mergeCell ref="A7:G7"/>
  </mergeCells>
  <pageMargins left="0.70866141732283472" right="0.70866141732283472" top="0.15748031496062992" bottom="0.55118110236220474" header="0.31496062992125984" footer="0.31496062992125984"/>
  <pageSetup scale="75" orientation="portrait" horizontalDpi="1200" verticalDpi="1200" r:id="rId1"/>
  <headerFooter>
    <oddFooter>&amp;R&amp;10PAGINA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RP202219</vt:lpstr>
      <vt:lpstr>'CATALOGO RP202219'!Área_de_impresión</vt:lpstr>
      <vt:lpstr>'CATALOGO RP202219'!Títulos_a_imprimir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topo1</cp:lastModifiedBy>
  <cp:lastPrinted>2022-10-24T20:46:47Z</cp:lastPrinted>
  <dcterms:created xsi:type="dcterms:W3CDTF">2019-09-18T15:41:58Z</dcterms:created>
  <dcterms:modified xsi:type="dcterms:W3CDTF">2022-11-11T21:15:46Z</dcterms:modified>
</cp:coreProperties>
</file>