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upo HDM\Documents\LEYVA\2022\Ayto XVII\RP202215_CAMELLONES FORJADORES\1 CONVOCATORIA\ANEXO D CATALOGO DE CONCEPTOS\"/>
    </mc:Choice>
  </mc:AlternateContent>
  <bookViews>
    <workbookView xWindow="0" yWindow="0" windowWidth="16035" windowHeight="7095"/>
  </bookViews>
  <sheets>
    <sheet name="CATALOGO RP202215" sheetId="4" r:id="rId1"/>
  </sheets>
  <externalReferences>
    <externalReference r:id="rId2"/>
    <externalReference r:id="rId3"/>
  </externalReferences>
  <definedNames>
    <definedName name="A_IMPRESIÓN_IM" localSheetId="0">[1]SINNOMB!#REF!</definedName>
    <definedName name="A_IMPRESIÓN_IM">[1]SINNOMB!#REF!</definedName>
    <definedName name="_xlnm.Print_Area" localSheetId="0">'CATALOGO RP202215'!$A$7:$H$64</definedName>
    <definedName name="NUMERO">#REF!</definedName>
    <definedName name="OJETE">[2]SINNOMB!$A$379</definedName>
    <definedName name="PASE">[2]SINNOMB!$IN$6175</definedName>
    <definedName name="Print_Area_MI">#REF!</definedName>
    <definedName name="Print_Titles_MI">#REF!</definedName>
    <definedName name="_xlnm.Print_Titles" localSheetId="0">'CATALOGO RP202215'!$1:$9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4" l="1"/>
  <c r="D30" i="4"/>
  <c r="D28" i="4"/>
  <c r="D27" i="4"/>
  <c r="D26" i="4"/>
  <c r="D25" i="4"/>
  <c r="D24" i="4"/>
  <c r="D23" i="4"/>
  <c r="D21" i="4"/>
  <c r="D20" i="4"/>
  <c r="D19" i="4"/>
  <c r="D18" i="4"/>
  <c r="D17" i="4"/>
  <c r="D16" i="4"/>
  <c r="D15" i="4"/>
  <c r="D14" i="4"/>
  <c r="D13" i="4"/>
  <c r="D12" i="4"/>
  <c r="D11" i="4"/>
  <c r="G32" i="4" l="1"/>
  <c r="G31" i="4"/>
  <c r="G30" i="4"/>
  <c r="G28" i="4"/>
  <c r="G27" i="4"/>
  <c r="G26" i="4"/>
  <c r="G25" i="4"/>
  <c r="G24" i="4"/>
  <c r="G23" i="4"/>
  <c r="G21" i="4"/>
  <c r="G20" i="4"/>
  <c r="G19" i="4"/>
  <c r="G18" i="4"/>
  <c r="G17" i="4"/>
  <c r="G16" i="4"/>
  <c r="G15" i="4"/>
  <c r="G14" i="4"/>
  <c r="G13" i="4"/>
  <c r="G12" i="4"/>
  <c r="G11" i="4"/>
  <c r="G34" i="4" s="1"/>
  <c r="G35" i="4" l="1"/>
  <c r="G36" i="4" s="1"/>
</calcChain>
</file>

<file path=xl/sharedStrings.xml><?xml version="1.0" encoding="utf-8"?>
<sst xmlns="http://schemas.openxmlformats.org/spreadsheetml/2006/main" count="58" uniqueCount="42">
  <si>
    <t>DIRECCION DE OBRAS PUBLICAS</t>
  </si>
  <si>
    <t>CLAVE</t>
  </si>
  <si>
    <t>CANTIDAD</t>
  </si>
  <si>
    <t>IMPORTE</t>
  </si>
  <si>
    <t xml:space="preserve">SUBTOTAL </t>
  </si>
  <si>
    <t>IVA 16%</t>
  </si>
  <si>
    <t>TOTAL</t>
  </si>
  <si>
    <t>CONCEPTO</t>
  </si>
  <si>
    <t>UNIDAD</t>
  </si>
  <si>
    <t>H. XVII AYUNTAMIENTO DE LA PAZ</t>
  </si>
  <si>
    <t>DIRECCIÓN GENERAL DE GESTIÓN INTEGRAL DE LA CIUDAD</t>
  </si>
  <si>
    <t>PRECIO UNITARIO</t>
  </si>
  <si>
    <t>m3</t>
  </si>
  <si>
    <t>pza</t>
  </si>
  <si>
    <t>AREAS JARDINADAS</t>
  </si>
  <si>
    <t>ml</t>
  </si>
  <si>
    <t>Demolicion de guarnicion de concreto de 15x20x40 cms promedio, incluye: carga y retiro de escombro, producto de demoliciones a sitio indicado por la supervision, mano de obra, herramienta y equipo.</t>
  </si>
  <si>
    <t>GUARNICIONES y PAVIMENTOS</t>
  </si>
  <si>
    <t>m2</t>
  </si>
  <si>
    <t>SEÑALAMIENTO HORIZONTAL y VERTICAL</t>
  </si>
  <si>
    <t>Reparacion de guarnicion; incluye: limpieza de la superficie, resanes con mortero cemento-arena prop. 1:4, pasta para acabado pulido, pegacreto, materiales necesarios, desperdicios, limpieza durante el proceso, mano de obra, herramienta y equipo.</t>
  </si>
  <si>
    <t>Reubicacion de señalamiento de 61x61cm; incluye: base de concreto f'c = 200 kg/cm2, excavacion y/o demolicion de elemento de concreto en caso de ser necesario, carga y acarreo fuera de la obra de material producto de los trabajos, mano de obra material, equipo y lo necesario para su correcto funcionamiento.</t>
  </si>
  <si>
    <t>Piso de concreto para reposicion de pavimento, con concreto f'c=200kg/cm2, de 10cm de espesor con malla electrosoldada 6-6/10-10, acabado rayado; incluye: trazo, afine y compactacion de terreno, cimbra, materiales , herramienta, mano de obra, y todo lo necesario para la correcta ejecución de los trabajos.</t>
  </si>
  <si>
    <t>Pintura de raya para cruce de peatones:  suministro y aplicación de pintura para trafico, se le aplicara un reflejante con microesferaen tipo marimba en el sentido de la circulacion de los vehiculos consistente en franjas de 40 cms de ancho, 4.00 mts. de longitud, separadas 40cm entre si; incluye;  limpieza por aspercion para eliminar la precencia de polvo, grasa, aceite y cualquier material, materiales, mano de obra, herramienta y equipo (ver detalle en plano).</t>
  </si>
  <si>
    <t>Suministro y aplicación de pintura termoplástica retrorreflejante para trafico, en rayas de parada consistente en una raya de 60 cm, de ancho paralela al cruce peatonal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 (ver detalle en plano).</t>
  </si>
  <si>
    <t>EMBELLECIMIENTO DE CAMELLONES EN BLVD. FORJADORES, TRAMO BAHIA DE LA PAZ A CRUCERO PARQUE INDUSTRIAL</t>
  </si>
  <si>
    <t>Excavación de capa de 10 a 20 cm del nivel de guarnición. Se respeta el área de plantas existentes. Incluye: Retiro de material y maniobras de ejecución, herramienta, equipo y mano de obra.</t>
  </si>
  <si>
    <t>Suministro y colocación de capa de 10 cm de granzón sobre el area previamente escarbada; incluye: suministro de la grava, extendido, herramientas, equipo y mano de obra.</t>
  </si>
  <si>
    <t xml:space="preserve">Excavación de cepa de 50 x 50 x 50 cm (medidas aproximadas), para la plantacion de vegetacion; incluye: herramientas, equipo y mano de obra. </t>
  </si>
  <si>
    <t>Suministro y colocación de vegetación nativa, tipo Arboles (Torote blanco, torote rojo, Copal, Ciruelo, Palo verde, Palo blanco, Jacaloxochitl, Yuca) Altura de 1.50 - 3.00 mts. Incluye: Tierra de jardín rellenando espacio de cepa., aplicación de enraizador Raizal 400 o similar, riego previo al sembrado y hasta entrega de la obra, materiales necesarios, maniobras, herramienta, equipo y mano de obra. Se debera considerar el riego, cuidado y mantenimiento de la planta hasta 3 meses despues de la entrega de la obra.</t>
  </si>
  <si>
    <t>Suministro y colocación de vegetación nativa, tipo Arbustivas (Candelilla, Palo Adan, Lomboy, Matacora) Altura de 50 - 1.20 mts; Incluye: Tierra de jardín rellenando espacio de cepa., aplicación de enraizador Raizal 400 o similar, riego previo al sembrado y hasta entrega de la obra, materiales necesarios, maniobras, herramienta, equipo y mano de obra. Se debera considerar el riego, cuidado y mantenimiento de la planta hasta 3 meses despues de la entrega de la obra.</t>
  </si>
  <si>
    <t>Suministro y colocación de vegetación nativa, tipo Cactaceas (Biznaga, Cardon, Cholla, Magueycillo, Pitahaya);  Incluye: Tierra de jardín rellenando espacio de cepa., aplicación de enraizador Raizal 400 o similar, riego previo al sembrado y hasta entrega de la obra, materiales necesarios, maniobras, herramienta, equipo y mano de obra. Se debera considerar el riego, cuidado y mantenimiento de la planta hasta 3 meses despues de la entrega de la obra.</t>
  </si>
  <si>
    <t>Suministro y colocación de capa de 5 cm de tierra roja como ultima capa de paisaje; incluye: suministro de la tierra, extendido, herramientas, equipo y mano de obra.</t>
  </si>
  <si>
    <t>Suministro y colocación de piedra grande diametro de 20 a 30 cm delimitando zona cuenca. Incluye: suministro de la piedra, acomodo, desperdicios, herramientas, equipo y mano de obra.</t>
  </si>
  <si>
    <t xml:space="preserve">Excavación de 10 cm en forma concava al centro del área de cuenca; incluye: trazo, herramientas, equipo y mano de obra. </t>
  </si>
  <si>
    <t>Suministro y colocación de capa de 7 cm gravilla color claro tipo blanco con ocre como ultima capa en interna de cuenca; incluye: suministro de la gravilla, acomodo, herramientas, equipo y mano de obra.</t>
  </si>
  <si>
    <t>Suministro y colocación tierra de jardín sobre las terrazas creando el terraplen sobre la periferia del paisaje. Se toman 2/3 del área total del paisaje; incluye: suministro de la tierra, extendido, herramientas, equipo y mano de obra.</t>
  </si>
  <si>
    <t>Construccion de guarnicion de concreto 15x20x20 cms sobre pavimento de concreto hidraulico, construida de concreto fc=150 kg/cm2 r.n. t.m.a.  19mm , armado con una varilla lonjitudinal, con juntas de expancion a cada 4.00 mts con carton asfaltado de 3/8" de espesor incluye: anclaje de 20 cms con varilla corrugada de 3/8", adhesivo epoxico para anclaje, segun proyecto autorizado, cortes, amarres, desperdicios, cimbra, deswcimbrado, elaboracion, colado, vibrado y curado del concreto, transporte a la siguiente posicion, materiales, limpieza durante el proceso, mano deobra y herramienta.</t>
  </si>
  <si>
    <t>Suministro y colocacion de bolardo ciego fabricado en polietileno de una sola pieza, con tubo de acero interno, color negro, franja reflejante alta intensidad  color amarillo diametro de 15cms una altura de 110 cms.. ahogado en dado de concreto de 40 cm ubicado segun proyecto . incluye: materiales, desperdicios, mano de obra, herramienta, equipo y todo lo necesario para su correcta colocacion.</t>
  </si>
  <si>
    <t>Aplicación de pintura en guarnicion de concreto 15x20x20 cms, pintura vinilica vinimex de comex o similar; incluye: preparacion de la superficie, suministro de materiales necesarios, desperdicios, herramienta, equipo y mano de obra.</t>
  </si>
  <si>
    <t>PRECIO UNITARIO CON LETRA</t>
  </si>
  <si>
    <t>CATALOGO DE CONCEPTOS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</si>
</sst>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quot;$&quot;#,##0.00"/>
    <numFmt numFmtId="165" formatCode="_-[$$-80A]* #,##0.00_-;\-[$$-80A]* #,##0.00_-;_-[$$-80A]* &quot;-&quot;??_-;_-@_-"/>
  </numFmts>
  <fonts count="22" x14ac:knownFonts="1">
    <font>
      <sz val="11"/>
      <color theme="1"/>
      <name val="Calibri"/>
      <family val="2"/>
      <scheme val="minor"/>
    </font>
    <font>
      <sz val="11"/>
      <color theme="1"/>
      <name val="Calibri"/>
      <family val="2"/>
      <scheme val="minor"/>
    </font>
    <font>
      <sz val="10"/>
      <name val="Courier"/>
      <family val="3"/>
    </font>
    <font>
      <sz val="10"/>
      <name val="Century Gothic"/>
      <family val="2"/>
    </font>
    <font>
      <b/>
      <sz val="9"/>
      <name val="Century Gothic"/>
      <family val="2"/>
    </font>
    <font>
      <sz val="10"/>
      <name val="Arial"/>
      <family val="2"/>
    </font>
    <font>
      <sz val="8"/>
      <name val="Arial"/>
      <family val="2"/>
    </font>
    <font>
      <b/>
      <sz val="10"/>
      <name val="Arial"/>
      <family val="2"/>
    </font>
    <font>
      <sz val="9"/>
      <name val="Arial"/>
      <family val="2"/>
    </font>
    <font>
      <sz val="10"/>
      <name val="MS Sans Serif"/>
      <family val="2"/>
    </font>
    <font>
      <sz val="11"/>
      <color theme="1"/>
      <name val="Arial"/>
      <family val="2"/>
    </font>
    <font>
      <sz val="9"/>
      <color indexed="8"/>
      <name val="Arial"/>
      <family val="2"/>
    </font>
    <font>
      <sz val="11"/>
      <name val="Calibri"/>
      <family val="2"/>
      <scheme val="minor"/>
    </font>
    <font>
      <sz val="10"/>
      <name val="Arial"/>
      <family val="2"/>
    </font>
    <font>
      <sz val="18"/>
      <name val="Century Gothic"/>
      <family val="2"/>
    </font>
    <font>
      <sz val="11"/>
      <name val="Century Gothic"/>
      <family val="2"/>
    </font>
    <font>
      <b/>
      <sz val="10"/>
      <name val="Century Gothic"/>
      <family val="2"/>
    </font>
    <font>
      <b/>
      <sz val="8"/>
      <name val="Century Gothic"/>
      <family val="2"/>
    </font>
    <font>
      <b/>
      <sz val="8"/>
      <name val="Arial"/>
      <family val="2"/>
    </font>
    <font>
      <sz val="10"/>
      <color theme="1"/>
      <name val="Arial"/>
      <family val="2"/>
    </font>
    <font>
      <b/>
      <sz val="10"/>
      <color theme="1"/>
      <name val="Arial"/>
      <family val="2"/>
    </font>
    <font>
      <b/>
      <sz val="9"/>
      <name val="Arial"/>
      <family val="2"/>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39" fontId="2" fillId="0" borderId="0"/>
    <xf numFmtId="0" fontId="5" fillId="0" borderId="0"/>
    <xf numFmtId="40" fontId="9" fillId="0" borderId="0" applyFont="0" applyFill="0" applyBorder="0" applyAlignment="0" applyProtection="0"/>
    <xf numFmtId="0" fontId="5" fillId="0" borderId="0"/>
    <xf numFmtId="0" fontId="13" fillId="0" borderId="0"/>
    <xf numFmtId="0" fontId="5" fillId="0" borderId="0"/>
  </cellStyleXfs>
  <cellXfs count="45">
    <xf numFmtId="0" fontId="0" fillId="0" borderId="0" xfId="0"/>
    <xf numFmtId="0" fontId="0" fillId="0" borderId="0" xfId="0" applyAlignment="1">
      <alignment horizontal="right" vertical="top"/>
    </xf>
    <xf numFmtId="2" fontId="5" fillId="0" borderId="0" xfId="0" applyNumberFormat="1" applyFont="1" applyAlignment="1">
      <alignment horizontal="right" vertical="top"/>
    </xf>
    <xf numFmtId="2" fontId="0" fillId="0" borderId="0" xfId="0" applyNumberFormat="1" applyAlignment="1">
      <alignment horizontal="right" vertical="top"/>
    </xf>
    <xf numFmtId="0" fontId="6" fillId="0" borderId="0" xfId="0" applyFont="1" applyAlignment="1">
      <alignment horizontal="right" vertical="top"/>
    </xf>
    <xf numFmtId="165" fontId="8" fillId="0" borderId="2" xfId="1" applyNumberFormat="1" applyFont="1" applyFill="1" applyBorder="1" applyAlignment="1">
      <alignment horizontal="right" vertical="center" wrapText="1"/>
    </xf>
    <xf numFmtId="165" fontId="8" fillId="0" borderId="3" xfId="1" applyNumberFormat="1" applyFont="1" applyFill="1" applyBorder="1" applyAlignment="1">
      <alignment horizontal="right" vertical="center" wrapText="1"/>
    </xf>
    <xf numFmtId="0" fontId="10" fillId="0" borderId="0" xfId="0" applyFont="1"/>
    <xf numFmtId="165" fontId="8" fillId="0" borderId="1" xfId="1" applyNumberFormat="1" applyFont="1" applyFill="1" applyBorder="1" applyAlignment="1">
      <alignment horizontal="center" vertical="center" wrapText="1"/>
    </xf>
    <xf numFmtId="0" fontId="11" fillId="0" borderId="2" xfId="0" applyNumberFormat="1" applyFont="1" applyFill="1" applyBorder="1" applyAlignment="1" applyProtection="1">
      <alignment horizontal="center" vertical="top"/>
    </xf>
    <xf numFmtId="0" fontId="11" fillId="0" borderId="2" xfId="0" applyNumberFormat="1" applyFont="1" applyFill="1" applyBorder="1" applyAlignment="1" applyProtection="1">
      <alignment horizontal="left" vertical="top" wrapText="1"/>
    </xf>
    <xf numFmtId="0" fontId="11" fillId="0" borderId="2" xfId="0" applyNumberFormat="1" applyFont="1" applyFill="1" applyBorder="1" applyAlignment="1" applyProtection="1">
      <alignment horizontal="center" vertical="center"/>
    </xf>
    <xf numFmtId="2" fontId="8" fillId="0" borderId="2" xfId="1" applyNumberFormat="1" applyFont="1" applyFill="1" applyBorder="1" applyAlignment="1">
      <alignment horizontal="center" vertical="center" wrapText="1"/>
    </xf>
    <xf numFmtId="0" fontId="11" fillId="0" borderId="3" xfId="0" applyNumberFormat="1" applyFont="1" applyFill="1" applyBorder="1" applyAlignment="1" applyProtection="1">
      <alignment horizontal="left" vertical="top" wrapText="1"/>
    </xf>
    <xf numFmtId="0" fontId="11" fillId="0" borderId="3" xfId="0" applyNumberFormat="1" applyFont="1" applyFill="1" applyBorder="1" applyAlignment="1" applyProtection="1">
      <alignment horizontal="center" vertical="center"/>
    </xf>
    <xf numFmtId="0" fontId="17" fillId="0" borderId="0" xfId="0" applyFont="1" applyAlignment="1">
      <alignment vertical="top"/>
    </xf>
    <xf numFmtId="49" fontId="11" fillId="0" borderId="0" xfId="0" applyNumberFormat="1" applyFont="1" applyFill="1" applyBorder="1" applyAlignment="1" applyProtection="1">
      <alignment horizontal="center" vertical="top"/>
    </xf>
    <xf numFmtId="0" fontId="11" fillId="0" borderId="0" xfId="0" applyNumberFormat="1" applyFont="1" applyFill="1" applyBorder="1" applyAlignment="1" applyProtection="1">
      <alignment horizontal="center" vertical="center"/>
    </xf>
    <xf numFmtId="2" fontId="8" fillId="0" borderId="0" xfId="1" applyNumberFormat="1" applyFont="1" applyFill="1" applyBorder="1" applyAlignment="1">
      <alignment horizontal="center" vertical="center" wrapText="1"/>
    </xf>
    <xf numFmtId="165" fontId="8" fillId="0" borderId="0" xfId="1" applyNumberFormat="1" applyFont="1" applyFill="1" applyBorder="1" applyAlignment="1">
      <alignment horizontal="right" vertical="center" wrapText="1"/>
    </xf>
    <xf numFmtId="165" fontId="8" fillId="0" borderId="0" xfId="1" applyNumberFormat="1" applyFont="1" applyFill="1" applyBorder="1" applyAlignment="1">
      <alignment horizontal="center" vertical="center" wrapText="1"/>
    </xf>
    <xf numFmtId="0" fontId="11" fillId="0" borderId="0" xfId="0" applyNumberFormat="1" applyFont="1" applyFill="1" applyBorder="1" applyAlignment="1" applyProtection="1">
      <alignment horizontal="left" vertical="center" wrapText="1"/>
    </xf>
    <xf numFmtId="0" fontId="18" fillId="2" borderId="7" xfId="0" applyFont="1" applyFill="1" applyBorder="1" applyAlignment="1" applyProtection="1">
      <alignment horizontal="center" vertical="center"/>
    </xf>
    <xf numFmtId="0" fontId="18" fillId="2" borderId="7" xfId="0" applyFont="1" applyFill="1" applyBorder="1" applyAlignment="1" applyProtection="1">
      <alignment horizontal="center" vertical="center" wrapText="1"/>
    </xf>
    <xf numFmtId="4" fontId="7" fillId="0" borderId="0" xfId="0" applyNumberFormat="1" applyFont="1" applyFill="1" applyBorder="1" applyAlignment="1">
      <alignment horizontal="right" vertical="top"/>
    </xf>
    <xf numFmtId="164" fontId="19" fillId="0" borderId="0" xfId="0" applyNumberFormat="1" applyFont="1" applyBorder="1" applyAlignment="1">
      <alignment horizontal="right" vertical="top"/>
    </xf>
    <xf numFmtId="2" fontId="20" fillId="0" borderId="0" xfId="0" applyNumberFormat="1" applyFont="1" applyAlignment="1">
      <alignment horizontal="right" vertical="center"/>
    </xf>
    <xf numFmtId="164" fontId="20" fillId="0" borderId="7" xfId="0" applyNumberFormat="1" applyFont="1" applyBorder="1" applyAlignment="1">
      <alignment horizontal="right" vertical="center"/>
    </xf>
    <xf numFmtId="0" fontId="6" fillId="0" borderId="0" xfId="7" applyFont="1" applyAlignment="1">
      <alignment vertical="top"/>
    </xf>
    <xf numFmtId="0" fontId="17" fillId="0" borderId="0" xfId="7" applyFont="1" applyAlignment="1">
      <alignment vertical="top"/>
    </xf>
    <xf numFmtId="0" fontId="17" fillId="0" borderId="0" xfId="7" applyFont="1" applyAlignment="1">
      <alignment horizontal="left" vertical="top"/>
    </xf>
    <xf numFmtId="0" fontId="17" fillId="0" borderId="0" xfId="7" applyFont="1" applyAlignment="1">
      <alignment horizontal="center" vertical="top"/>
    </xf>
    <xf numFmtId="43" fontId="12" fillId="0" borderId="0" xfId="7" applyNumberFormat="1" applyFont="1" applyAlignment="1">
      <alignment horizontal="right" vertical="top"/>
    </xf>
    <xf numFmtId="43" fontId="12" fillId="0" borderId="0" xfId="7" applyNumberFormat="1" applyFont="1" applyFill="1" applyBorder="1" applyAlignment="1">
      <alignment horizontal="right" vertical="top"/>
    </xf>
    <xf numFmtId="0" fontId="3" fillId="0" borderId="0" xfId="7" applyFont="1" applyAlignment="1">
      <alignment horizontal="right" vertical="center"/>
    </xf>
    <xf numFmtId="0" fontId="21" fillId="0" borderId="3" xfId="0" applyNumberFormat="1" applyFont="1" applyFill="1" applyBorder="1" applyAlignment="1" applyProtection="1">
      <alignment horizontal="left" vertical="center" wrapText="1"/>
    </xf>
    <xf numFmtId="4" fontId="8" fillId="0" borderId="2" xfId="1" applyNumberFormat="1" applyFont="1" applyFill="1" applyBorder="1" applyAlignment="1">
      <alignment horizontal="center" vertical="center" wrapText="1"/>
    </xf>
    <xf numFmtId="17" fontId="3" fillId="0" borderId="0" xfId="7" applyNumberFormat="1" applyFont="1" applyAlignment="1">
      <alignment horizontal="right"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4" fillId="0" borderId="0" xfId="7" applyFont="1" applyFill="1" applyBorder="1" applyAlignment="1">
      <alignment horizontal="center" vertical="top"/>
    </xf>
    <xf numFmtId="0" fontId="15" fillId="0" borderId="0" xfId="7" applyFont="1" applyFill="1" applyBorder="1" applyAlignment="1">
      <alignment horizontal="center" vertical="top"/>
    </xf>
    <xf numFmtId="39" fontId="16" fillId="0" borderId="0" xfId="2" applyFont="1" applyFill="1" applyBorder="1" applyAlignment="1">
      <alignment horizontal="center" vertical="top"/>
    </xf>
    <xf numFmtId="0" fontId="4" fillId="0" borderId="0" xfId="2" applyNumberFormat="1" applyFont="1" applyFill="1" applyBorder="1" applyAlignment="1">
      <alignment horizontal="center" vertical="top" wrapText="1"/>
    </xf>
  </cellXfs>
  <cellStyles count="8">
    <cellStyle name="Millares 2" xfId="4"/>
    <cellStyle name="Moneda" xfId="1" builtinId="4"/>
    <cellStyle name="Normal" xfId="0" builtinId="0"/>
    <cellStyle name="Normal 2" xfId="3"/>
    <cellStyle name="Normal 2 2" xfId="2"/>
    <cellStyle name="Normal 3" xfId="6"/>
    <cellStyle name="Normal 3 2" xfId="7"/>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1943100</xdr:colOff>
      <xdr:row>6</xdr:row>
      <xdr:rowOff>0</xdr:rowOff>
    </xdr:from>
    <xdr:to>
      <xdr:col>1</xdr:col>
      <xdr:colOff>1943100</xdr:colOff>
      <xdr:row>8</xdr:row>
      <xdr:rowOff>183305</xdr:rowOff>
    </xdr:to>
    <xdr:pic>
      <xdr:nvPicPr>
        <xdr:cNvPr id="2" name="3 Imagen" descr="logolapazestucasa.bmp"/>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9350" y="1266825"/>
          <a:ext cx="0" cy="5643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37041</xdr:colOff>
      <xdr:row>0</xdr:row>
      <xdr:rowOff>26459</xdr:rowOff>
    </xdr:from>
    <xdr:to>
      <xdr:col>1</xdr:col>
      <xdr:colOff>588731</xdr:colOff>
      <xdr:row>5</xdr:row>
      <xdr:rowOff>52918</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041" y="26459"/>
          <a:ext cx="1027940" cy="10837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190501</xdr:colOff>
      <xdr:row>0</xdr:row>
      <xdr:rowOff>28575</xdr:rowOff>
    </xdr:from>
    <xdr:to>
      <xdr:col>7</xdr:col>
      <xdr:colOff>88901</xdr:colOff>
      <xdr:row>4</xdr:row>
      <xdr:rowOff>118412</xdr:rowOff>
    </xdr:to>
    <xdr:pic>
      <xdr:nvPicPr>
        <xdr:cNvPr id="4" name="Imagen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05626" y="28575"/>
          <a:ext cx="1003300" cy="842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Jesus%20Gil%20Aviles_2\Desktop\Mis%20documentos\DOCUMENTOS%20VARIOS\CONCURSOS%202000\CONCURSOS%20OBRAS%20PUBLICAS\CASA%20ESTUDIANTE%20OK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Jesus%20Gil%20Aviles_2\Desktop\Mis%20documentos\DOCUMENTOS%20VARIOS\CONCURSOS%202000\CONCURSOS%20OBRAS%20PUBLICAS\ALUMBRADO%20ESTADIO%20DE%20BEISBO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NOMB"/>
      <sheetName val="by Martin Lopez E 55765 25918"/>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NOMB"/>
      <sheetName val="by Martin Lopez E 55765 25918"/>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abSelected="1" view="pageBreakPreview" zoomScaleNormal="90" zoomScaleSheetLayoutView="100" workbookViewId="0">
      <selection activeCell="D9" sqref="D9"/>
    </sheetView>
  </sheetViews>
  <sheetFormatPr baseColWidth="10" defaultRowHeight="15" outlineLevelRow="2" x14ac:dyDescent="0.25"/>
  <cols>
    <col min="1" max="1" width="7.140625" bestFit="1" customWidth="1"/>
    <col min="2" max="2" width="55.140625" customWidth="1"/>
    <col min="3" max="3" width="8" customWidth="1"/>
    <col min="4" max="4" width="10.28515625" customWidth="1"/>
    <col min="5" max="5" width="12.140625" customWidth="1"/>
    <col min="6" max="6" width="14" customWidth="1"/>
    <col min="7" max="7" width="16.5703125" customWidth="1"/>
  </cols>
  <sheetData>
    <row r="1" spans="1:7" s="28" customFormat="1" ht="24" x14ac:dyDescent="0.25">
      <c r="A1" s="41" t="s">
        <v>9</v>
      </c>
      <c r="B1" s="41"/>
      <c r="C1" s="41"/>
      <c r="D1" s="41"/>
      <c r="E1" s="41"/>
      <c r="F1" s="41"/>
      <c r="G1" s="41"/>
    </row>
    <row r="2" spans="1:7" s="28" customFormat="1" ht="16.5" x14ac:dyDescent="0.25">
      <c r="A2" s="42" t="s">
        <v>10</v>
      </c>
      <c r="B2" s="42"/>
      <c r="C2" s="42"/>
      <c r="D2" s="42"/>
      <c r="E2" s="42"/>
      <c r="F2" s="42"/>
      <c r="G2" s="42"/>
    </row>
    <row r="3" spans="1:7" s="28" customFormat="1" ht="12.75" x14ac:dyDescent="0.25">
      <c r="A3" s="43" t="s">
        <v>0</v>
      </c>
      <c r="B3" s="43"/>
      <c r="C3" s="43"/>
      <c r="D3" s="43"/>
      <c r="E3" s="43"/>
      <c r="F3" s="43"/>
      <c r="G3" s="43"/>
    </row>
    <row r="4" spans="1:7" s="28" customFormat="1" ht="6" customHeight="1" x14ac:dyDescent="0.25">
      <c r="A4" s="29"/>
      <c r="B4" s="30"/>
      <c r="C4" s="31"/>
      <c r="D4" s="32"/>
      <c r="E4" s="29"/>
      <c r="F4" s="29"/>
      <c r="G4" s="29"/>
    </row>
    <row r="5" spans="1:7" s="28" customFormat="1" ht="24" customHeight="1" x14ac:dyDescent="0.25">
      <c r="A5" s="41" t="s">
        <v>41</v>
      </c>
      <c r="B5" s="41"/>
      <c r="C5" s="41"/>
      <c r="D5" s="41"/>
      <c r="E5" s="41"/>
      <c r="F5" s="41"/>
      <c r="G5" s="41"/>
    </row>
    <row r="6" spans="1:7" s="28" customFormat="1" ht="16.5" customHeight="1" x14ac:dyDescent="0.25">
      <c r="A6" s="29"/>
      <c r="B6" s="30"/>
      <c r="C6" s="31"/>
      <c r="D6" s="33"/>
      <c r="E6" s="34"/>
      <c r="F6" s="34"/>
      <c r="G6" s="37">
        <v>44774</v>
      </c>
    </row>
    <row r="7" spans="1:7" ht="6.75" customHeight="1" thickBot="1" x14ac:dyDescent="0.3">
      <c r="A7" s="44"/>
      <c r="B7" s="44"/>
      <c r="C7" s="44"/>
      <c r="D7" s="44"/>
      <c r="E7" s="44"/>
      <c r="F7" s="44"/>
      <c r="G7" s="44"/>
    </row>
    <row r="8" spans="1:7" s="15" customFormat="1" ht="23.25" customHeight="1" thickBot="1" x14ac:dyDescent="0.3">
      <c r="A8" s="38" t="s">
        <v>25</v>
      </c>
      <c r="B8" s="39"/>
      <c r="C8" s="39"/>
      <c r="D8" s="39"/>
      <c r="E8" s="39"/>
      <c r="F8" s="39"/>
      <c r="G8" s="40"/>
    </row>
    <row r="9" spans="1:7" s="15" customFormat="1" ht="25.5" customHeight="1" x14ac:dyDescent="0.25">
      <c r="A9" s="22" t="s">
        <v>1</v>
      </c>
      <c r="B9" s="22" t="s">
        <v>7</v>
      </c>
      <c r="C9" s="22" t="s">
        <v>8</v>
      </c>
      <c r="D9" s="22" t="s">
        <v>2</v>
      </c>
      <c r="E9" s="23" t="s">
        <v>11</v>
      </c>
      <c r="F9" s="23" t="s">
        <v>40</v>
      </c>
      <c r="G9" s="22" t="s">
        <v>3</v>
      </c>
    </row>
    <row r="10" spans="1:7" s="7" customFormat="1" ht="18.75" customHeight="1" outlineLevel="2" x14ac:dyDescent="0.2">
      <c r="A10" s="9"/>
      <c r="B10" s="35" t="s">
        <v>14</v>
      </c>
      <c r="C10" s="14"/>
      <c r="D10" s="12"/>
      <c r="E10" s="6"/>
      <c r="F10" s="6"/>
      <c r="G10" s="8"/>
    </row>
    <row r="11" spans="1:7" s="7" customFormat="1" ht="42" customHeight="1" outlineLevel="2" x14ac:dyDescent="0.2">
      <c r="A11" s="9">
        <v>1</v>
      </c>
      <c r="B11" s="13" t="s">
        <v>26</v>
      </c>
      <c r="C11" s="14" t="s">
        <v>12</v>
      </c>
      <c r="D11" s="36">
        <f>1889-59.4</f>
        <v>1829.6</v>
      </c>
      <c r="E11" s="6"/>
      <c r="F11" s="6"/>
      <c r="G11" s="8">
        <f>ROUND(E11*D11,2)</f>
        <v>0</v>
      </c>
    </row>
    <row r="12" spans="1:7" s="7" customFormat="1" ht="44.25" customHeight="1" outlineLevel="2" x14ac:dyDescent="0.2">
      <c r="A12" s="9">
        <v>2</v>
      </c>
      <c r="B12" s="13" t="s">
        <v>27</v>
      </c>
      <c r="C12" s="14" t="s">
        <v>12</v>
      </c>
      <c r="D12" s="36">
        <f>860.2-23.6</f>
        <v>836.6</v>
      </c>
      <c r="E12" s="6"/>
      <c r="F12" s="6"/>
      <c r="G12" s="8">
        <f>ROUND(E12*D12,2)</f>
        <v>0</v>
      </c>
    </row>
    <row r="13" spans="1:7" s="7" customFormat="1" ht="27" customHeight="1" outlineLevel="2" x14ac:dyDescent="0.2">
      <c r="A13" s="9">
        <v>3</v>
      </c>
      <c r="B13" s="10" t="s">
        <v>28</v>
      </c>
      <c r="C13" s="11" t="s">
        <v>12</v>
      </c>
      <c r="D13" s="36">
        <f>122.2-3.39</f>
        <v>118.81</v>
      </c>
      <c r="E13" s="5"/>
      <c r="F13" s="5"/>
      <c r="G13" s="8">
        <f t="shared" ref="G13:G21" si="0">ROUND(E13*D13,2)</f>
        <v>0</v>
      </c>
    </row>
    <row r="14" spans="1:7" s="7" customFormat="1" ht="104.25" customHeight="1" outlineLevel="2" x14ac:dyDescent="0.2">
      <c r="A14" s="9">
        <v>4</v>
      </c>
      <c r="B14" s="10" t="s">
        <v>29</v>
      </c>
      <c r="C14" s="11" t="s">
        <v>13</v>
      </c>
      <c r="D14" s="36">
        <f>319-14</f>
        <v>305</v>
      </c>
      <c r="E14" s="5"/>
      <c r="F14" s="5"/>
      <c r="G14" s="8">
        <f t="shared" si="0"/>
        <v>0</v>
      </c>
    </row>
    <row r="15" spans="1:7" s="7" customFormat="1" ht="99.75" customHeight="1" outlineLevel="2" x14ac:dyDescent="0.2">
      <c r="A15" s="9">
        <v>5</v>
      </c>
      <c r="B15" s="10" t="s">
        <v>30</v>
      </c>
      <c r="C15" s="11" t="s">
        <v>13</v>
      </c>
      <c r="D15" s="36">
        <f>571-19</f>
        <v>552</v>
      </c>
      <c r="E15" s="5"/>
      <c r="F15" s="5"/>
      <c r="G15" s="8">
        <f t="shared" si="0"/>
        <v>0</v>
      </c>
    </row>
    <row r="16" spans="1:7" s="7" customFormat="1" ht="80.25" customHeight="1" outlineLevel="2" x14ac:dyDescent="0.2">
      <c r="A16" s="9">
        <v>6</v>
      </c>
      <c r="B16" s="10" t="s">
        <v>31</v>
      </c>
      <c r="C16" s="11" t="s">
        <v>13</v>
      </c>
      <c r="D16" s="36">
        <f>616-21</f>
        <v>595</v>
      </c>
      <c r="E16" s="5"/>
      <c r="F16" s="5"/>
      <c r="G16" s="8">
        <f t="shared" si="0"/>
        <v>0</v>
      </c>
    </row>
    <row r="17" spans="1:7" s="7" customFormat="1" ht="37.5" customHeight="1" outlineLevel="2" x14ac:dyDescent="0.2">
      <c r="A17" s="9">
        <v>7</v>
      </c>
      <c r="B17" s="10" t="s">
        <v>32</v>
      </c>
      <c r="C17" s="11" t="s">
        <v>12</v>
      </c>
      <c r="D17" s="36">
        <f>454-13</f>
        <v>441</v>
      </c>
      <c r="E17" s="5"/>
      <c r="F17" s="5"/>
      <c r="G17" s="8">
        <f t="shared" si="0"/>
        <v>0</v>
      </c>
    </row>
    <row r="18" spans="1:7" s="7" customFormat="1" ht="43.5" customHeight="1" outlineLevel="2" x14ac:dyDescent="0.2">
      <c r="A18" s="9">
        <v>8</v>
      </c>
      <c r="B18" s="10" t="s">
        <v>33</v>
      </c>
      <c r="C18" s="11" t="s">
        <v>12</v>
      </c>
      <c r="D18" s="36">
        <f>676-13</f>
        <v>663</v>
      </c>
      <c r="E18" s="5"/>
      <c r="F18" s="5"/>
      <c r="G18" s="8">
        <f t="shared" si="0"/>
        <v>0</v>
      </c>
    </row>
    <row r="19" spans="1:7" s="7" customFormat="1" ht="28.5" customHeight="1" outlineLevel="2" x14ac:dyDescent="0.2">
      <c r="A19" s="9">
        <v>9</v>
      </c>
      <c r="B19" s="10" t="s">
        <v>34</v>
      </c>
      <c r="C19" s="11" t="s">
        <v>12</v>
      </c>
      <c r="D19" s="36">
        <f>102.25-1.62</f>
        <v>100.63</v>
      </c>
      <c r="E19" s="5"/>
      <c r="F19" s="5"/>
      <c r="G19" s="8">
        <f t="shared" si="0"/>
        <v>0</v>
      </c>
    </row>
    <row r="20" spans="1:7" s="7" customFormat="1" ht="38.25" customHeight="1" outlineLevel="2" x14ac:dyDescent="0.2">
      <c r="A20" s="9">
        <v>10</v>
      </c>
      <c r="B20" s="10" t="s">
        <v>35</v>
      </c>
      <c r="C20" s="11" t="s">
        <v>12</v>
      </c>
      <c r="D20" s="36">
        <f>67.64-2.62</f>
        <v>65.02</v>
      </c>
      <c r="E20" s="5"/>
      <c r="F20" s="5"/>
      <c r="G20" s="8">
        <f t="shared" si="0"/>
        <v>0</v>
      </c>
    </row>
    <row r="21" spans="1:7" s="7" customFormat="1" ht="37.5" customHeight="1" outlineLevel="2" x14ac:dyDescent="0.2">
      <c r="A21" s="9">
        <v>11</v>
      </c>
      <c r="B21" s="10" t="s">
        <v>36</v>
      </c>
      <c r="C21" s="11" t="s">
        <v>12</v>
      </c>
      <c r="D21" s="36">
        <f>147-10</f>
        <v>137</v>
      </c>
      <c r="E21" s="5"/>
      <c r="F21" s="5"/>
      <c r="G21" s="8">
        <f t="shared" si="0"/>
        <v>0</v>
      </c>
    </row>
    <row r="22" spans="1:7" s="7" customFormat="1" ht="27.75" customHeight="1" outlineLevel="2" x14ac:dyDescent="0.2">
      <c r="A22" s="9"/>
      <c r="B22" s="35" t="s">
        <v>17</v>
      </c>
      <c r="C22" s="14"/>
      <c r="D22" s="36"/>
      <c r="E22" s="6"/>
      <c r="F22" s="6"/>
      <c r="G22" s="8"/>
    </row>
    <row r="23" spans="1:7" s="7" customFormat="1" ht="40.5" customHeight="1" outlineLevel="2" x14ac:dyDescent="0.2">
      <c r="A23" s="9">
        <v>12</v>
      </c>
      <c r="B23" s="13" t="s">
        <v>16</v>
      </c>
      <c r="C23" s="14" t="s">
        <v>15</v>
      </c>
      <c r="D23" s="36">
        <f>96-8</f>
        <v>88</v>
      </c>
      <c r="E23" s="6"/>
      <c r="F23" s="6"/>
      <c r="G23" s="8">
        <f t="shared" ref="G23:G28" si="1">ROUND(E23*D23,2)</f>
        <v>0</v>
      </c>
    </row>
    <row r="24" spans="1:7" s="7" customFormat="1" ht="48.75" customHeight="1" outlineLevel="2" x14ac:dyDescent="0.2">
      <c r="A24" s="9">
        <v>13</v>
      </c>
      <c r="B24" s="13" t="s">
        <v>20</v>
      </c>
      <c r="C24" s="14" t="s">
        <v>15</v>
      </c>
      <c r="D24" s="36">
        <f>387-19</f>
        <v>368</v>
      </c>
      <c r="E24" s="6"/>
      <c r="F24" s="6"/>
      <c r="G24" s="8">
        <f t="shared" si="1"/>
        <v>0</v>
      </c>
    </row>
    <row r="25" spans="1:7" s="7" customFormat="1" ht="75.75" customHeight="1" outlineLevel="2" x14ac:dyDescent="0.2">
      <c r="A25" s="9">
        <v>14</v>
      </c>
      <c r="B25" s="13" t="s">
        <v>37</v>
      </c>
      <c r="C25" s="14" t="s">
        <v>15</v>
      </c>
      <c r="D25" s="36">
        <f>56-4</f>
        <v>52</v>
      </c>
      <c r="E25" s="6"/>
      <c r="F25" s="6"/>
      <c r="G25" s="8">
        <f t="shared" si="1"/>
        <v>0</v>
      </c>
    </row>
    <row r="26" spans="1:7" s="7" customFormat="1" ht="63.75" customHeight="1" outlineLevel="2" x14ac:dyDescent="0.2">
      <c r="A26" s="9">
        <v>15</v>
      </c>
      <c r="B26" s="10" t="s">
        <v>22</v>
      </c>
      <c r="C26" s="11" t="s">
        <v>18</v>
      </c>
      <c r="D26" s="36">
        <f>61-3</f>
        <v>58</v>
      </c>
      <c r="E26" s="5"/>
      <c r="F26" s="5"/>
      <c r="G26" s="8">
        <f t="shared" si="1"/>
        <v>0</v>
      </c>
    </row>
    <row r="27" spans="1:7" s="7" customFormat="1" ht="63.75" customHeight="1" outlineLevel="2" x14ac:dyDescent="0.2">
      <c r="A27" s="9">
        <v>16</v>
      </c>
      <c r="B27" s="10" t="s">
        <v>38</v>
      </c>
      <c r="C27" s="11" t="s">
        <v>13</v>
      </c>
      <c r="D27" s="36">
        <f>58-3</f>
        <v>55</v>
      </c>
      <c r="E27" s="5"/>
      <c r="F27" s="5"/>
      <c r="G27" s="8">
        <f t="shared" si="1"/>
        <v>0</v>
      </c>
    </row>
    <row r="28" spans="1:7" s="7" customFormat="1" ht="53.25" customHeight="1" outlineLevel="2" x14ac:dyDescent="0.2">
      <c r="A28" s="9">
        <v>17</v>
      </c>
      <c r="B28" s="10" t="s">
        <v>39</v>
      </c>
      <c r="C28" s="11" t="s">
        <v>15</v>
      </c>
      <c r="D28" s="36">
        <f>8848-336</f>
        <v>8512</v>
      </c>
      <c r="E28" s="5"/>
      <c r="F28" s="5"/>
      <c r="G28" s="8">
        <f t="shared" si="1"/>
        <v>0</v>
      </c>
    </row>
    <row r="29" spans="1:7" s="7" customFormat="1" ht="27.75" customHeight="1" outlineLevel="2" x14ac:dyDescent="0.2">
      <c r="A29" s="9"/>
      <c r="B29" s="35" t="s">
        <v>19</v>
      </c>
      <c r="C29" s="14"/>
      <c r="D29" s="36"/>
      <c r="E29" s="6"/>
      <c r="F29" s="6"/>
      <c r="G29" s="8"/>
    </row>
    <row r="30" spans="1:7" s="7" customFormat="1" ht="72.75" customHeight="1" outlineLevel="2" x14ac:dyDescent="0.2">
      <c r="A30" s="9">
        <v>18</v>
      </c>
      <c r="B30" s="13" t="s">
        <v>23</v>
      </c>
      <c r="C30" s="14" t="s">
        <v>15</v>
      </c>
      <c r="D30" s="36">
        <f>2985-220</f>
        <v>2765</v>
      </c>
      <c r="E30" s="6"/>
      <c r="F30" s="6"/>
      <c r="G30" s="8">
        <f>ROUND(E30*D30,2)</f>
        <v>0</v>
      </c>
    </row>
    <row r="31" spans="1:7" s="7" customFormat="1" ht="57" customHeight="1" outlineLevel="2" x14ac:dyDescent="0.2">
      <c r="A31" s="9">
        <v>19</v>
      </c>
      <c r="B31" s="13" t="s">
        <v>24</v>
      </c>
      <c r="C31" s="14" t="s">
        <v>15</v>
      </c>
      <c r="D31" s="36">
        <f>271-24</f>
        <v>247</v>
      </c>
      <c r="E31" s="6"/>
      <c r="F31" s="6"/>
      <c r="G31" s="8">
        <f>ROUND(E31*D31,2)</f>
        <v>0</v>
      </c>
    </row>
    <row r="32" spans="1:7" s="7" customFormat="1" ht="67.5" customHeight="1" outlineLevel="2" x14ac:dyDescent="0.2">
      <c r="A32" s="9">
        <v>20</v>
      </c>
      <c r="B32" s="13" t="s">
        <v>21</v>
      </c>
      <c r="C32" s="14" t="s">
        <v>13</v>
      </c>
      <c r="D32" s="36">
        <v>3</v>
      </c>
      <c r="E32" s="6"/>
      <c r="F32" s="6"/>
      <c r="G32" s="8">
        <f>ROUND(E32*D32,2)</f>
        <v>0</v>
      </c>
    </row>
    <row r="33" spans="1:7" s="7" customFormat="1" ht="14.25" customHeight="1" outlineLevel="2" x14ac:dyDescent="0.2">
      <c r="A33" s="16"/>
      <c r="B33" s="21"/>
      <c r="C33" s="17"/>
      <c r="D33" s="18"/>
      <c r="E33" s="19"/>
      <c r="F33" s="19"/>
      <c r="G33" s="20"/>
    </row>
    <row r="34" spans="1:7" x14ac:dyDescent="0.25">
      <c r="C34" s="1"/>
      <c r="D34" s="2"/>
      <c r="E34" s="24"/>
      <c r="F34" s="24" t="s">
        <v>4</v>
      </c>
      <c r="G34" s="25">
        <f>SUM(G10:G33)</f>
        <v>0</v>
      </c>
    </row>
    <row r="35" spans="1:7" x14ac:dyDescent="0.25">
      <c r="C35" s="1"/>
      <c r="D35" s="3"/>
      <c r="E35" s="24"/>
      <c r="F35" s="24" t="s">
        <v>5</v>
      </c>
      <c r="G35" s="25">
        <f>G34*0.16</f>
        <v>0</v>
      </c>
    </row>
    <row r="36" spans="1:7" ht="21.75" customHeight="1" x14ac:dyDescent="0.25">
      <c r="C36" s="1"/>
      <c r="D36" s="4"/>
      <c r="E36" s="26"/>
      <c r="F36" s="26" t="s">
        <v>6</v>
      </c>
      <c r="G36" s="27">
        <f>SUM(G34:G35)</f>
        <v>0</v>
      </c>
    </row>
  </sheetData>
  <protectedRanges>
    <protectedRange sqref="B26:C28 B13:C21" name="Rango1_4_6_1_19_6_3"/>
  </protectedRanges>
  <mergeCells count="6">
    <mergeCell ref="A8:G8"/>
    <mergeCell ref="A1:G1"/>
    <mergeCell ref="A2:G2"/>
    <mergeCell ref="A3:G3"/>
    <mergeCell ref="A5:G5"/>
    <mergeCell ref="A7:G7"/>
  </mergeCells>
  <pageMargins left="0.70866141732283472" right="0.70866141732283472" top="0.15748031496062992" bottom="0.55118110236220474" header="0.31496062992125984" footer="0.31496062992125984"/>
  <pageSetup scale="75" orientation="portrait" horizontalDpi="1200" verticalDpi="1200" r:id="rId1"/>
  <headerFooter>
    <oddFooter>&amp;R&amp;10PAGINA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CATALOGO RP202215</vt:lpstr>
      <vt:lpstr>'CATALOGO RP202215'!Área_de_impresión</vt:lpstr>
      <vt:lpstr>'CATALOGO RP202215'!Títulos_a_imprimir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Grupo HDM</cp:lastModifiedBy>
  <cp:lastPrinted>2022-07-08T20:34:51Z</cp:lastPrinted>
  <dcterms:created xsi:type="dcterms:W3CDTF">2019-09-18T15:41:58Z</dcterms:created>
  <dcterms:modified xsi:type="dcterms:W3CDTF">2022-08-10T05:19:47Z</dcterms:modified>
</cp:coreProperties>
</file>