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2504" windowHeight="9264"/>
  </bookViews>
  <sheets>
    <sheet name="MACROMEDIDOR" sheetId="1" r:id="rId1"/>
  </sheets>
  <definedNames>
    <definedName name="_xlnm.Print_Area" localSheetId="0">MACROMEDIDOR!$A$1:$G$45</definedName>
    <definedName name="_xlnm.Print_Titles" localSheetId="0">MACROMEDIDOR!$1:$15</definedName>
  </definedNames>
  <calcPr calcId="144525"/>
</workbook>
</file>

<file path=xl/calcChain.xml><?xml version="1.0" encoding="utf-8"?>
<calcChain xmlns="http://schemas.openxmlformats.org/spreadsheetml/2006/main">
  <c r="I30" i="1" l="1"/>
  <c r="H43" i="1"/>
  <c r="G41" i="1"/>
  <c r="G42" i="1" s="1"/>
  <c r="G38" i="1"/>
  <c r="G39" i="1" s="1"/>
  <c r="I31" i="1"/>
  <c r="J31" i="1" s="1"/>
  <c r="K31" i="1" s="1"/>
  <c r="I32" i="1"/>
  <c r="J32" i="1" s="1"/>
  <c r="K32" i="1" s="1"/>
  <c r="I33" i="1"/>
  <c r="J33" i="1" s="1"/>
  <c r="K33" i="1" s="1"/>
  <c r="J30" i="1"/>
  <c r="K30" i="1" s="1"/>
  <c r="I34" i="1"/>
  <c r="J34" i="1" s="1"/>
  <c r="K34" i="1" s="1"/>
  <c r="L34" i="1" s="1"/>
  <c r="E32" i="1"/>
  <c r="E33" i="1"/>
  <c r="G33" i="1" s="1"/>
  <c r="E31" i="1"/>
  <c r="E30" i="1"/>
  <c r="G30" i="1" s="1"/>
  <c r="E29" i="1"/>
  <c r="G29" i="1" s="1"/>
  <c r="E28" i="1"/>
  <c r="E27" i="1"/>
  <c r="G27" i="1" s="1"/>
  <c r="E26" i="1"/>
  <c r="G35" i="1"/>
  <c r="G34" i="1"/>
  <c r="G23" i="1"/>
  <c r="G24" i="1" s="1"/>
  <c r="G20" i="1"/>
  <c r="G21" i="1" s="1"/>
  <c r="G17" i="1"/>
  <c r="G18" i="1" s="1"/>
  <c r="G32" i="1" l="1"/>
  <c r="G31" i="1"/>
  <c r="G28" i="1"/>
  <c r="G26" i="1"/>
  <c r="G36" i="1" l="1"/>
  <c r="G43" i="1" s="1"/>
  <c r="I43" i="1" l="1"/>
  <c r="G44" i="1"/>
  <c r="G45" i="1" s="1"/>
</calcChain>
</file>

<file path=xl/sharedStrings.xml><?xml version="1.0" encoding="utf-8"?>
<sst xmlns="http://schemas.openxmlformats.org/spreadsheetml/2006/main" count="73" uniqueCount="56">
  <si>
    <t>DIRECCIÓN  TÉCNICA</t>
  </si>
  <si>
    <t>DEPARTAMENTO  DE  ESTUDIOS  Y  PROYECTOS</t>
  </si>
  <si>
    <t>OBRA:</t>
  </si>
  <si>
    <t>No.</t>
  </si>
  <si>
    <t>ESPECIFICACIÓN</t>
  </si>
  <si>
    <t>DESCRIPCIÓN DE CONCEPTOS</t>
  </si>
  <si>
    <t>UNIDAD</t>
  </si>
  <si>
    <t>CANTIDAD</t>
  </si>
  <si>
    <t>P.U</t>
  </si>
  <si>
    <t>IMPORTE</t>
  </si>
  <si>
    <t>PZA</t>
  </si>
  <si>
    <t>LOTE</t>
  </si>
  <si>
    <t>ml</t>
  </si>
  <si>
    <t>16% I.V.A.</t>
  </si>
  <si>
    <t>TOTAL SECTOR 10</t>
  </si>
  <si>
    <t xml:space="preserve">UBICACIÓN: </t>
  </si>
  <si>
    <t>LA PAZ, BAJA CALIFORNIA SUR</t>
  </si>
  <si>
    <t>SECTOR HIDRAULICO No. 11</t>
  </si>
  <si>
    <t>CONSTRUCCIÓN DE CAJA PARA ARREGLO DE AUTOMATIZACIÓN MEDIDAS VARIABLES SEGÚN PROYECTO, CON MUROS DE BLOCK DE 15x20x40 CMS REFORZADO CON ACERO #3 @ 42 CMS, FIRME DE CONCRETO F´C=150 KG/CM2 CON REFUERZO DE ACERO #3 @30 CM EN AMBOS SENTIDOS, LOSA DE CONCRETO F´C=200 KG/CM2 CON REFUERZO DE ACERO #3 @10 CM EN AMBOS SENTIDOS, CADENAS Y CASTILLOS DE CONCRETO F´C=150 KG/CM2 ARMADO CON ACERO DE REFUERZO #3. INCLUYE: DRENAJE DE 40X40X10 CM, RELLENO DE GRAVA DE 1 1/2" PARA PERMITIR DESAGUE AL SUBSUELO, MATERIALES, MANO DE OBRA , HERRAMIENTA, ACARREOS Y TODO LO NECESARIO PARA SU CORRECTO FUNCIONAMIENTO.</t>
  </si>
  <si>
    <t>SUMINISTRO E INSTALACIÓN DE CONTRAMARCO SENCILLO CENTRADO DE FIERRO FUNDIDO DE 1.10  Mts. CON CANAL DE 6".</t>
  </si>
  <si>
    <r>
      <t xml:space="preserve">SUMINISTRO E INSTALACIÓN DE MARCO CON TAPA DE Fo. Fo. REFORZADO DE 50 x 50 Cms. CON PESO DE </t>
    </r>
    <r>
      <rPr>
        <sz val="10"/>
        <rFont val="Arial"/>
        <family val="2"/>
      </rPr>
      <t>75 Kg.</t>
    </r>
  </si>
  <si>
    <t>SUMINISTRO DE MATERIALES Y FABRICACIÓN DE SOPORTE DE 0.20 x 0.40 x 1.70 MTS. ELABORADO CON CONCRETO F'C=150 KG/CM2.INCLUYE: MATERIAL, HABILITADO, ARMADO, TRASLAPES, AMARRES, GANCHOS, DESPERDICIOS, ARMADO, CIMBRA, DESCIMBRA, COLADO, VIBRADO, CURADO Y ACARREO DENTRO DE LA OBRA DEL MATERIAL, MANO DE OBRA Y HERRAMIENTA.</t>
  </si>
  <si>
    <t>2130.01 AL 2130.04-8022 01 AL 8022 05</t>
  </si>
  <si>
    <t>2040.00 y  8000.02-8000 02 AL 8000 25</t>
  </si>
  <si>
    <t>2243.01 AL 2243.08</t>
  </si>
  <si>
    <t>2244.01 AL 2244.03</t>
  </si>
  <si>
    <t>2130.01 AL 04             Y 8045.22</t>
  </si>
  <si>
    <t>MACROMEDIDORES Y SISTEMA DE TELEMETRÍA.</t>
  </si>
  <si>
    <t>SUMINISTRO E INSTALACIÓN DE MACROMEDIDORES Y SISTEMA DE TELEMETRÍA.</t>
  </si>
  <si>
    <t>MACROMEDIDOR DE 4" DE DIÁMETRO.</t>
  </si>
  <si>
    <t>SUMINISTRO E INSTALACIÓN DE MACROMEDIDOR PARA AGUA DE 100MM (4”) DE DIÁMETRO, TIPO ULTRASÓNICO DE DOBLE SENSOR DE TIEMPO EN TRÁNSITO, ALIMENTADO CON BATERÍA DE LITIO CON VIDA ÚTIL DE 15 AÑOS, REGISTRO INTEGRADO LCD MULTI LÍNEA DE 12 DÍGITOS CON INDICADOR DE UNIDAD DE VOLUMEN, UNIDAD DE FLUJO, DETECTOR DE FUGAS, NIVEL DE BATERÍA, DIRECCIÓN DE FLUJO, ALARMA DE ERROR, TEMPERATURA DEL AGUA Y MODO DE SALIDA. DOBLE DATALOGGER INTEGRADO, PROTECCIÓN AMBIENTAL IP68 Y TAPA PROTECTORA DE REGISTRO, PRESIÓN MÁXIMA DE TRABAJO 16 BAR, TEMPERATURA DEL LÍQUIDO A MEDIR DE 0.1 A 50 °C. GASTO DE ARRANQUE DE 0.025M3/H, Q1 DE 0.200M3/H, Q2 DE 0.320M3/H, Q3 DE 100M3/H Y Q4 DE 125M3/H. R500, SEÑAL DE SALIDA OPCIONAL DE 4-20 MA, PULSO DIGITAL, PROTOCOLO MODBUS/M-BUS O SALIDA DE CODIFICADOR. CUERPO DE HIERRO FUNDIDO CON RECUBRIMIENTO EPOXI Y EXTREMOS BRIDADOS ANSI 150, LONGITUD DE 250MM EQUIPADO CON TECNOLOGÍA MODBUS. CUMPLE AMPLIAMENTE CON LAS CARACTERÍSTICAS METROLÓGICAS DE LA NOM-012-SCFI1994 Y REQUERIMIENTOS DE LA ISO-4064 (2005). INCLUYE: TRASLADO, MANO DE OBRA, HERRAMIENTA MENOR, SEGURIDAD,  SERVICIO DE INGENIERÍA Y TODO LO NECESARIO PARA SU CORRECTO FUNCIONAMIENTO.</t>
  </si>
  <si>
    <t>MACROMEDIDOR DE 6" DE DIÁMETRO.</t>
  </si>
  <si>
    <t>SUMINISTRO E INSTALACIÓN DE MACROMEDIDOR PARA AGUA DE 150MM (6”) DE DIÁMETRO, TIPO ULTRASÓNICO DE DOBLE SENSOR DE TIEMPO EN TRÁNSITO, ALIMENTADO CON BATERÍA DE LITIO CON VIDA ÚTIL DE 15 AÑOS, REGISTRO INTEGRADO LCD MULTI LÍNEA DE 12 DÍGITOS CON INDICADOR DE UNIDAD DE VOLUMEN, UNIDAD DE FLUJO, DETECTOR DE FUGAS, NIVEL DE BATERÍA, DIRECCIÓN DE FLUJO, ALARMA DE ERROR, TEMPERATURA DEL AGUA Y MODO DE SALIDA. DOBLE DATALOGGER INTEGRADO, PROTECCIÓN AMBIENTAL IP68 Y TAPA PROTECTORA DE REGISTRO, PRESIÓN MÁXIMA DE TRABAJO 16 BAR, TEMPERATURA DEL LÍQUIDO A MEDIR DE 0.1 A 50 °C. GASTO DE ARRANQUE DE 0.2M3/H, Q1 DE 0.500M3/H, Q2 DE 0.800M3/H, Q3 DE 250M3/H Y Q4 DE 313M3/H. R500, SEÑAL DE SALIDA OPCIONAL DE 4-20 MA, PULSO DIGITAL, PROTOCOLO MODBUS/M-BUS O SALIDA DE CODIFICADOR. CUERPO DE HIERRO FUNDIDO CON RECUBRIMIENTO EPOXI Y EXTREMOS BRIDADOS ANSI 150, LONGITUD DE 300MM. EQUIPADO CON TECNOLOGÍA MODBUS. CUMPLE AMPLIAMENTE CON LAS CARACTERÍSTICAS METROLÓGICAS DE LA NOM-012-SCFI-1994 Y REQUERIMIENTOS DE LA ISO-4064 (2005). INCLUYE: TRASLADO, MANO DE OBRA, HERRAMIENTA MENOR, SEGURIDAD,  SERVICIO DE INGENIERÍA Y TODO LO NECESARIO PARA SU CORRECTO FUNCIONAMIENTO.</t>
  </si>
  <si>
    <t>MACROMEDIDOR DE 8" DE DIÁMETRO.</t>
  </si>
  <si>
    <t>OBRA CIVIL Y ARRELO HIDRÁULICO.</t>
  </si>
  <si>
    <t>SUMINISTRO E INSTALACION DE VALVULA DE ADMISION Y EXPULSION DE AIRE, BRIDADA, DE 2" DE Ø FOFO. INCLUYE: TORNILLERIA, EMPAQUES, MANO DE OBRA Y HERRAMIENTA.</t>
  </si>
  <si>
    <t>SUMINISTRO E INSTALACIÓN DE BRIDA DE PVC DE 8" DE DIÁMETRO.</t>
  </si>
  <si>
    <t>SUMINISTRO E INSTALACIÓN DE VÁLVULA DE SECCIONAMIENTO  TIPO COMPUERTA DE Fo. Fo. DE 8" DE DIÁMETRO. INCLUYE: TORNILLERIA, EMPAQUES, MANO DE OBRA, HERRAMIENTA Y TODO LO NECESARIO PARA SU CORRECTO FUNCIONAMIENTO.</t>
  </si>
  <si>
    <t>SUMINISTRO E INSTALACIÓN DE CODO DE PVC PARA CEMENTAR DE 45°x8" DE DIÁMETRO. CED 80.</t>
  </si>
  <si>
    <t>SUMINISTRO E INSTALACIÓN DE TUBERÍA DE PVC PARA CEMENTAR DE 8" DE DIÁMETRO CED 80.</t>
  </si>
  <si>
    <t>SUMINISTRO, INSTALACIÓN, JUNTEO Y PRUEBA HIDROSTÁTICA DE TUBERÍA DE PVC "ANGER" DE 8" DE DIÁMETRO RD-32.5.</t>
  </si>
  <si>
    <t>UNIDAD TERMINAL REMOTA (UTR).</t>
  </si>
  <si>
    <t>SUBTOTAL UNIDAD TERMINAL REMOTA (UTR).</t>
  </si>
  <si>
    <t>SUBTOTAL OBRA CIVIL Y ARRELO HIDRÁULICO.</t>
  </si>
  <si>
    <t>SUBTOTAL MACROMEDIDOR DE 8" DE DIÁMETRO.</t>
  </si>
  <si>
    <t>SUBTOTAL MACROMEDIDOR DE 6" DE DIÁMETRO.</t>
  </si>
  <si>
    <t>SUBTOTAL MACROMEDIDOR DE 4" DE DIÁMETRO.</t>
  </si>
  <si>
    <t>UNIFICACIÓN DE INTERFASE.</t>
  </si>
  <si>
    <t xml:space="preserve"> SUBTOTAL SUMINISTRO E INSTALACIÓN DE MACROMEDIDORES Y SISTEMA DE TELEMETRÍA.</t>
  </si>
  <si>
    <t>UTR-001</t>
  </si>
  <si>
    <t>UNI-001</t>
  </si>
  <si>
    <t>SIMG-01-06</t>
  </si>
  <si>
    <t>SUMINISTRO E INSTALACIÓN DE MACROMEDIDOR PARA AGUA DE 200MM (8”) DE DIÁMETRO, TIPO ULTRASÓNICO DE DOBLE SENSOR DE TIEMPO EN TRÁNSITO, ALIMENTADO CON BATERÍA DE LITIO CON VIDA ÚTIL DE 15 AÑOS, REGISTRO INTEGRADO LCD MULTI LÍNEA DE 12 DÍGITOS CON INDICADOR DE UNIDAD DE VOLUMEN, UNIDAD DE FLUJO, DETECTOR DE FUGAS, NIVEL DE BATERÍA, DIRECCIÓN DE FLUJO, ALARMA DE ERROR, TEMPERATURA DEL AGUA Y MODO DE SALIDA. DOBLE DATALOGGER INTEGRADO, PROTECCIÓN AMBIENTAL IP68 Y TAPA PROTECTORA DE REGISTRO, PRESIÓN MÁXIMA DE TRABAJO 16 BAR, TEMPERATURA DEL LÍQUIDO A MEDIR DE 0.1 A 50 °C. GASTO DE ARRANQUE DE 0.2M3/H, Q1 DE 0.800M3/H, Q2 DE 1.280M3/H, Q3 DE 400M3/H Y Q4 DE 500M3/H. R500, SEÑAL DE SALIDA OPCIONAL DE 4-20 MA, PULSO DIGITAL, PROTOCOLO MODBUS/M-BUS O SALIDA DE CODIFICADOR. CUERPO DE HIERRO FUNDIDO CON RECUBRIMIENTO EPOXI Y EXTREMOS BRIDADOS ANSI 150, LONGITUD DE 350MM EQUIPADO CON TECNOLOGÍA MODBUS. CUMPLE AMPLIAMENTE CON LAS CARACTERÍSTICAS METROLÓGICAS DE LA NOM-012-SCFI1994 Y REQUERIMIENTOS DE LA ISO-4064 (2005). INCLUYE: TRASLADO, MANO DE OBRA, HERRAMIENTA MENOR, SEGURIDAD,  SERVICIO DE INGENIERÍA Y TODO LO NECESARIO PARA SU CORRECTO FUNCIONAMIENTO.</t>
  </si>
  <si>
    <t>SERVICIO DE INGENIERÍA PARA DESARROLLO DE PLATAFORMA QUE PERMITA COMUNICACIÓN ENTRE MEDIDORES DE FLUJO EXISTENTES; ABB, OCTAVE, EQUYSIS, HACIA UN SERVIDOR EN LA NUBE UTILIZANDO UNA UNIDAD TERMINAL REMOTA CON DESPLIEGUE DE FLUJOS EN PANTALLA HMI Y MONITOREO DE LAS VARIABLES DE PROCESO EN TIEMPO REAL TALES COMO: PRESIÓN, FLUJO, GASTO, NIVEL DEL TANQUE Y PARÁMETROS ELÉCTRICOS (VOLTAJES Y CORRIENTES EN LAS 3 FASES DE LA BOMBA).</t>
  </si>
  <si>
    <r>
      <t xml:space="preserve">SUMINISTRO E INSTALACIÓN DE UNIDAD TERMINAL REMOTA CON PANTALLA "TOUCH SCREEN" MODELO UTR-S32. ALIMENTACIÓN: 20-28 VDC. MEMORIA: RAM 256 KB, DATALOGGER 32 KB, FLASH 16 KB. PUERTOS: 3 SERIAL RS232C, 1 PUERTO RS485 MODBUS RTU, 1 PUERTO ETHERNET, 8 ENTRADAS ANALÓGICAS 4-20 MA, 16 I/O DIGITALES.  CONDICIONES AMBIENTALES: TEMPERATURA DE OPERACIÓN -5 A 50°C, HUMEDAD 8-95%, VIBRACIÓN 10-50 HZ A 2 G 3-30 MINUTOS APLICADOS A LOS EJES X, Y, Z. IMPACTO 10 G POR 20 MS. EN LOS EJES X, Y, Z. SISTEMA DE RADIACIÓN: RADIO MODEM GPRS, CUMPLE CON EL ESTANDAR EEE 802.15.4. FRECUENCIA DE PORTADORA 902-928 MHZ CON 40 CANALES, POTENCIA PROGRAMABLE DE 0.1 A 1 WATT, SENSIBILIDAD DEL RECEPTOR -110 DBM, TOPOLOGÍA CLIENTE-SERVIDOR, PUNTO-PUNTO, PUNTO-MULTIPUNTO, ENCRIPTAMIENTO 56 BIT DES, ALIMENTACIÓN 7 A 24 VDC, TEMPERATURA DE OPERACIÓN DEL MODEM -40 A 80°C, HUMEDAD DE 10 A 90% NO CONDENSADO, CERTIFICACIÓN FCC 15.245, ANTENA DIPOLO. /  PROTECCIONES: GABINETE DE METÁLICO IP66, SUPRESOR DE PICOS, SUPRESOR DE DESCARGAS ATMOSFÉRICAS. FUENTE DE ALIMENTACIÓN DE 120 VAC CERTIFICACION CE Y/O UL. PUEDE COMUNICARSE CON MEDIDORES DE FLUJO DE LA MARCA OCTAVE, ABB, EQUYSIS, ETC. </t>
    </r>
    <r>
      <rPr>
        <b/>
        <sz val="10"/>
        <rFont val="Arial"/>
        <family val="2"/>
      </rPr>
      <t>LA UTR ES COMPATIBLE CON LA PLATAFORMA DIGITAL DE LA CONAGUA.</t>
    </r>
  </si>
  <si>
    <r>
      <rPr>
        <b/>
        <sz val="11"/>
        <rFont val="Tahoma"/>
        <family val="2"/>
      </rPr>
      <t xml:space="preserve">FECHA: </t>
    </r>
    <r>
      <rPr>
        <sz val="11"/>
        <rFont val="Tahoma"/>
        <family val="2"/>
      </rPr>
      <t>OCTUBRE DE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</si>
</sst>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2" x14ac:knownFonts="1">
    <font>
      <sz val="10"/>
      <name val="Arial"/>
      <family val="2"/>
    </font>
    <font>
      <sz val="11"/>
      <color theme="1"/>
      <name val="Calibri"/>
      <family val="2"/>
      <scheme val="minor"/>
    </font>
    <font>
      <b/>
      <sz val="11"/>
      <color theme="1"/>
      <name val="Calibri"/>
      <family val="2"/>
      <scheme val="minor"/>
    </font>
    <font>
      <sz val="10"/>
      <name val="Arial"/>
      <family val="2"/>
    </font>
    <font>
      <b/>
      <sz val="11"/>
      <name val="Times New Roman"/>
      <family val="1"/>
    </font>
    <font>
      <b/>
      <sz val="10"/>
      <name val="Tahoma"/>
      <family val="2"/>
    </font>
    <font>
      <sz val="11"/>
      <name val="Tahoma"/>
      <family val="2"/>
    </font>
    <font>
      <b/>
      <sz val="11"/>
      <name val="Tahoma"/>
      <family val="2"/>
    </font>
    <font>
      <b/>
      <sz val="11"/>
      <color indexed="9"/>
      <name val="Tahoma"/>
      <family val="2"/>
    </font>
    <font>
      <b/>
      <sz val="10"/>
      <name val="Arial"/>
      <family val="2"/>
    </font>
    <font>
      <b/>
      <sz val="9"/>
      <color indexed="9"/>
      <name val="Tahoma"/>
      <family val="2"/>
    </font>
    <font>
      <sz val="9"/>
      <name val="Arial"/>
      <family val="2"/>
    </font>
  </fonts>
  <fills count="6">
    <fill>
      <patternFill patternType="none"/>
    </fill>
    <fill>
      <patternFill patternType="gray125"/>
    </fill>
    <fill>
      <patternFill patternType="solid">
        <fgColor rgb="FF339966"/>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xf numFmtId="44" fontId="3" fillId="0" borderId="0" applyFont="0" applyFill="0" applyBorder="0" applyAlignment="0" applyProtection="0"/>
    <xf numFmtId="0" fontId="3" fillId="0" borderId="0"/>
    <xf numFmtId="0" fontId="1" fillId="0" borderId="0"/>
    <xf numFmtId="44" fontId="3" fillId="0" borderId="0" applyFont="0" applyFill="0" applyBorder="0" applyAlignment="0" applyProtection="0"/>
  </cellStyleXfs>
  <cellXfs count="62">
    <xf numFmtId="0" fontId="0" fillId="0" borderId="0" xfId="0"/>
    <xf numFmtId="0" fontId="0" fillId="0" borderId="0" xfId="0" applyAlignment="1">
      <alignment horizontal="center" vertical="center"/>
    </xf>
    <xf numFmtId="0" fontId="0" fillId="0" borderId="0" xfId="0" applyAlignment="1">
      <alignment horizontal="justify" vertical="center" wrapText="1"/>
    </xf>
    <xf numFmtId="2" fontId="0" fillId="0" borderId="0" xfId="0" applyNumberFormat="1" applyAlignment="1">
      <alignment horizontal="center" vertical="center"/>
    </xf>
    <xf numFmtId="44" fontId="0" fillId="0" borderId="0" xfId="1" applyFont="1" applyAlignment="1">
      <alignment horizontal="center" vertical="center"/>
    </xf>
    <xf numFmtId="0" fontId="0" fillId="0" borderId="0" xfId="0" applyAlignment="1">
      <alignment vertical="center"/>
    </xf>
    <xf numFmtId="49" fontId="5" fillId="0" borderId="0" xfId="2" applyNumberFormat="1" applyFont="1" applyAlignment="1">
      <alignment horizontal="center" vertical="center"/>
    </xf>
    <xf numFmtId="49" fontId="5" fillId="0" borderId="0" xfId="2" applyNumberFormat="1" applyFont="1" applyAlignment="1">
      <alignment horizontal="justify" vertical="center" wrapText="1"/>
    </xf>
    <xf numFmtId="2" fontId="5" fillId="0" borderId="0" xfId="2" applyNumberFormat="1" applyFont="1" applyAlignment="1">
      <alignment horizontal="center" vertical="center"/>
    </xf>
    <xf numFmtId="44" fontId="5" fillId="0" borderId="0" xfId="1" applyFont="1" applyAlignment="1">
      <alignment horizontal="center" vertical="center"/>
    </xf>
    <xf numFmtId="0" fontId="3" fillId="0" borderId="4" xfId="0" applyFont="1" applyBorder="1" applyAlignment="1">
      <alignment horizontal="center" vertical="center"/>
    </xf>
    <xf numFmtId="2" fontId="0" fillId="0" borderId="4" xfId="0" applyNumberFormat="1" applyBorder="1" applyAlignment="1">
      <alignment horizontal="center" vertical="center"/>
    </xf>
    <xf numFmtId="44" fontId="0" fillId="0" borderId="4" xfId="1" applyFont="1" applyBorder="1" applyAlignment="1">
      <alignment horizontal="center" vertical="center"/>
    </xf>
    <xf numFmtId="44" fontId="0" fillId="0" borderId="4" xfId="0" applyNumberFormat="1" applyBorder="1" applyAlignment="1">
      <alignment vertical="center"/>
    </xf>
    <xf numFmtId="0" fontId="0" fillId="0" borderId="4" xfId="0" applyFont="1" applyBorder="1" applyAlignment="1">
      <alignment horizontal="center" vertical="center"/>
    </xf>
    <xf numFmtId="4" fontId="0" fillId="0" borderId="4" xfId="0" applyNumberFormat="1" applyBorder="1" applyAlignment="1">
      <alignment horizontal="center" vertical="center"/>
    </xf>
    <xf numFmtId="0" fontId="9" fillId="0" borderId="4" xfId="0" applyFont="1" applyBorder="1" applyAlignment="1">
      <alignment horizontal="center" vertical="center"/>
    </xf>
    <xf numFmtId="0" fontId="0" fillId="0" borderId="5" xfId="0" applyFont="1" applyBorder="1" applyAlignment="1">
      <alignment horizontal="center" vertical="center"/>
    </xf>
    <xf numFmtId="2" fontId="0" fillId="0" borderId="5" xfId="0" applyNumberFormat="1" applyFont="1" applyBorder="1" applyAlignment="1">
      <alignment horizontal="center" vertical="center"/>
    </xf>
    <xf numFmtId="44" fontId="0" fillId="0" borderId="4" xfId="1" applyFont="1" applyBorder="1" applyAlignment="1">
      <alignment vertical="center"/>
    </xf>
    <xf numFmtId="44" fontId="2" fillId="3" borderId="4" xfId="0" applyNumberFormat="1" applyFont="1" applyFill="1" applyBorder="1" applyAlignment="1">
      <alignment vertical="center" wrapText="1"/>
    </xf>
    <xf numFmtId="0" fontId="6" fillId="0" borderId="0" xfId="2" applyFont="1" applyFill="1" applyAlignment="1">
      <alignment vertical="center" wrapText="1"/>
    </xf>
    <xf numFmtId="0" fontId="5" fillId="0" borderId="0" xfId="2" applyFont="1" applyAlignment="1">
      <alignment horizontal="right" vertical="top" wrapText="1"/>
    </xf>
    <xf numFmtId="0" fontId="11" fillId="0" borderId="0" xfId="0" applyFont="1" applyAlignment="1">
      <alignment horizontal="center"/>
    </xf>
    <xf numFmtId="0" fontId="0" fillId="0" borderId="4" xfId="0" applyFont="1" applyBorder="1" applyAlignment="1">
      <alignment horizontal="justify" vertical="center" wrapText="1"/>
    </xf>
    <xf numFmtId="0" fontId="0" fillId="4" borderId="4" xfId="0" applyFont="1" applyFill="1" applyBorder="1" applyAlignment="1">
      <alignment horizontal="justify" vertical="center" wrapText="1"/>
    </xf>
    <xf numFmtId="0" fontId="0" fillId="0" borderId="4" xfId="0" applyFont="1" applyBorder="1" applyAlignment="1">
      <alignment horizontal="justify" vertical="center"/>
    </xf>
    <xf numFmtId="0" fontId="0" fillId="0" borderId="4" xfId="0" applyBorder="1" applyAlignment="1">
      <alignment horizontal="center" vertical="center" wrapText="1"/>
    </xf>
    <xf numFmtId="0" fontId="0" fillId="0" borderId="0" xfId="0" applyFont="1" applyBorder="1" applyAlignment="1">
      <alignment horizontal="justify" vertical="center"/>
    </xf>
    <xf numFmtId="44" fontId="0" fillId="0" borderId="0" xfId="1" applyFont="1" applyAlignment="1">
      <alignment vertical="center"/>
    </xf>
    <xf numFmtId="44" fontId="3" fillId="0" borderId="5" xfId="1" applyFont="1" applyBorder="1" applyAlignment="1">
      <alignment vertical="center"/>
    </xf>
    <xf numFmtId="0" fontId="0" fillId="0" borderId="4" xfId="0" applyFont="1" applyBorder="1" applyAlignment="1">
      <alignment horizontal="left" vertical="center" wrapText="1"/>
    </xf>
    <xf numFmtId="2" fontId="0" fillId="0" borderId="0" xfId="0" applyNumberFormat="1" applyFont="1" applyBorder="1" applyAlignment="1">
      <alignment horizontal="center" vertical="center"/>
    </xf>
    <xf numFmtId="44" fontId="3" fillId="5" borderId="5" xfId="1" applyFont="1" applyFill="1" applyBorder="1" applyAlignment="1">
      <alignment vertical="center"/>
    </xf>
    <xf numFmtId="44" fontId="0" fillId="5" borderId="4" xfId="0" applyNumberFormat="1" applyFill="1" applyBorder="1" applyAlignment="1">
      <alignment vertical="center"/>
    </xf>
    <xf numFmtId="44" fontId="0" fillId="5" borderId="4" xfId="1" applyFont="1" applyFill="1" applyBorder="1" applyAlignment="1">
      <alignment vertical="center"/>
    </xf>
    <xf numFmtId="8" fontId="0" fillId="0" borderId="4" xfId="1" applyNumberFormat="1" applyFont="1" applyBorder="1" applyAlignment="1">
      <alignment vertical="center"/>
    </xf>
    <xf numFmtId="0" fontId="0" fillId="0" borderId="0" xfId="0" applyFont="1" applyFill="1"/>
    <xf numFmtId="0" fontId="0" fillId="0" borderId="6" xfId="0" applyFont="1" applyBorder="1" applyAlignment="1">
      <alignment horizontal="justify" vertical="center"/>
    </xf>
    <xf numFmtId="0" fontId="0" fillId="0" borderId="7" xfId="0" applyFont="1" applyBorder="1" applyAlignment="1">
      <alignment horizontal="justify" vertical="center"/>
    </xf>
    <xf numFmtId="0" fontId="0" fillId="0" borderId="3" xfId="0" applyFont="1" applyBorder="1" applyAlignment="1">
      <alignment horizontal="left" vertical="center" wrapText="1"/>
    </xf>
    <xf numFmtId="0" fontId="0" fillId="4" borderId="3" xfId="0" applyFont="1" applyFill="1" applyBorder="1" applyAlignment="1">
      <alignment horizontal="justify" vertical="center" wrapText="1"/>
    </xf>
    <xf numFmtId="44" fontId="0" fillId="0" borderId="0" xfId="0" applyNumberFormat="1"/>
    <xf numFmtId="44" fontId="0" fillId="0" borderId="0" xfId="1" applyFont="1"/>
    <xf numFmtId="0" fontId="0" fillId="0" borderId="0" xfId="0" applyFont="1" applyAlignment="1">
      <alignment horizontal="justify" vertical="center"/>
    </xf>
    <xf numFmtId="0" fontId="10" fillId="2" borderId="4" xfId="3" applyFont="1" applyFill="1" applyBorder="1" applyAlignment="1">
      <alignment horizontal="center" vertical="center"/>
    </xf>
    <xf numFmtId="0" fontId="10" fillId="2" borderId="4" xfId="3" applyFont="1" applyFill="1" applyBorder="1" applyAlignment="1">
      <alignment horizontal="center" vertical="center" wrapText="1"/>
    </xf>
    <xf numFmtId="2" fontId="10" fillId="2" borderId="4" xfId="3" applyNumberFormat="1" applyFont="1" applyFill="1" applyBorder="1" applyAlignment="1">
      <alignment horizontal="center" vertical="center"/>
    </xf>
    <xf numFmtId="44" fontId="10" fillId="2" borderId="4" xfId="1" applyFont="1" applyFill="1" applyBorder="1" applyAlignment="1">
      <alignment horizontal="center" vertical="center"/>
    </xf>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2" fillId="3" borderId="4" xfId="0" applyFont="1" applyFill="1" applyBorder="1" applyAlignment="1">
      <alignment horizontal="right" vertical="center" wrapText="1"/>
    </xf>
    <xf numFmtId="0" fontId="6" fillId="0" borderId="0" xfId="2" applyFont="1" applyFill="1" applyAlignment="1">
      <alignment horizontal="justify" vertical="center" wrapText="1"/>
    </xf>
    <xf numFmtId="0" fontId="6" fillId="0" borderId="0" xfId="2" applyFont="1" applyFill="1" applyAlignment="1">
      <alignment horizontal="left" vertical="top" wrapText="1"/>
    </xf>
    <xf numFmtId="0" fontId="8" fillId="2" borderId="8" xfId="3"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49" fontId="4" fillId="0" borderId="0" xfId="2" applyNumberFormat="1" applyFont="1" applyAlignment="1">
      <alignment horizontal="center" vertical="center"/>
    </xf>
    <xf numFmtId="49" fontId="5" fillId="0" borderId="0" xfId="2" applyNumberFormat="1" applyFont="1" applyAlignment="1">
      <alignment horizontal="center" vertical="center"/>
    </xf>
    <xf numFmtId="4" fontId="6" fillId="0" borderId="0" xfId="3" applyNumberFormat="1" applyFont="1" applyBorder="1" applyAlignment="1">
      <alignment horizontal="right" vertical="top"/>
    </xf>
  </cellXfs>
  <cellStyles count="5">
    <cellStyle name="Moneda" xfId="1" builtinId="4"/>
    <cellStyle name="Moneda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243840</xdr:colOff>
      <xdr:row>0</xdr:row>
      <xdr:rowOff>81915</xdr:rowOff>
    </xdr:from>
    <xdr:to>
      <xdr:col>6</xdr:col>
      <xdr:colOff>931545</xdr:colOff>
      <xdr:row>5</xdr:row>
      <xdr:rowOff>62865</xdr:rowOff>
    </xdr:to>
    <xdr:pic>
      <xdr:nvPicPr>
        <xdr:cNvPr id="3"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1740" y="81915"/>
          <a:ext cx="68770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1</xdr:col>
      <xdr:colOff>1015365</xdr:colOff>
      <xdr:row>0</xdr:row>
      <xdr:rowOff>15240</xdr:rowOff>
    </xdr:from>
    <xdr:to>
      <xdr:col>5</xdr:col>
      <xdr:colOff>304439</xdr:colOff>
      <xdr:row>7</xdr:row>
      <xdr:rowOff>15240</xdr:rowOff>
    </xdr:to>
    <xdr:sp macro="" textlink="">
      <xdr:nvSpPr>
        <xdr:cNvPr id="4" name="Text Box 511">
          <a:extLst>
            <a:ext uri="{FF2B5EF4-FFF2-40B4-BE49-F238E27FC236}"/>
          </a:extLst>
        </xdr:cNvPr>
        <xdr:cNvSpPr txBox="1">
          <a:spLocks noChangeArrowheads="1"/>
        </xdr:cNvSpPr>
      </xdr:nvSpPr>
      <xdr:spPr bwMode="auto">
        <a:xfrm>
          <a:off x="1929765" y="15240"/>
          <a:ext cx="7023374"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es-MX" sz="1200" b="1" i="0" u="none" strike="noStrike" baseline="0">
            <a:solidFill>
              <a:srgbClr val="595959"/>
            </a:solidFill>
            <a:latin typeface="Arial"/>
            <a:cs typeface="Arial"/>
          </a:endParaRPr>
        </a:p>
        <a:p>
          <a:pPr algn="ctr" rtl="0">
            <a:defRPr sz="1000"/>
          </a:pPr>
          <a:r>
            <a:rPr lang="es-MX" sz="1400" b="1" i="0" u="none" strike="noStrike" baseline="0">
              <a:solidFill>
                <a:srgbClr val="595959"/>
              </a:solidFill>
              <a:latin typeface="Arial"/>
              <a:cs typeface="Arial"/>
            </a:rPr>
            <a:t>ORGANISMO OPERADOR MUNICIPAL DEL</a:t>
          </a:r>
        </a:p>
        <a:p>
          <a:pPr algn="ctr" rtl="0">
            <a:defRPr sz="1000"/>
          </a:pPr>
          <a:r>
            <a:rPr lang="es-MX" sz="1400" b="1" i="0" u="none" strike="noStrike" baseline="0">
              <a:solidFill>
                <a:srgbClr val="595959"/>
              </a:solidFill>
              <a:latin typeface="Arial"/>
              <a:cs typeface="Arial"/>
            </a:rPr>
            <a:t>SISTEMA DE AGUA POTABLE, ALCANTARILLADO Y</a:t>
          </a:r>
        </a:p>
        <a:p>
          <a:pPr algn="ctr" rtl="0">
            <a:defRPr sz="1000"/>
          </a:pPr>
          <a:r>
            <a:rPr lang="es-MX" sz="1400" b="1" i="0" u="none" strike="noStrike" baseline="0">
              <a:solidFill>
                <a:srgbClr val="595959"/>
              </a:solidFill>
              <a:latin typeface="Arial"/>
              <a:cs typeface="Arial"/>
            </a:rPr>
            <a:t>SANEAMIENTO DE LA PAZ</a:t>
          </a:r>
        </a:p>
        <a:p>
          <a:pPr algn="l" rtl="0">
            <a:defRPr sz="1000"/>
          </a:pPr>
          <a:endParaRPr lang="es-MX" sz="1200" b="1" i="0" u="none" strike="noStrike" baseline="0">
            <a:solidFill>
              <a:srgbClr val="595959"/>
            </a:solidFill>
            <a:latin typeface="Arial"/>
            <a:cs typeface="Arial"/>
          </a:endParaRPr>
        </a:p>
      </xdr:txBody>
    </xdr:sp>
    <xdr:clientData/>
  </xdr:twoCellAnchor>
  <xdr:twoCellAnchor editAs="oneCell">
    <xdr:from>
      <xdr:col>0</xdr:col>
      <xdr:colOff>99060</xdr:colOff>
      <xdr:row>0</xdr:row>
      <xdr:rowOff>106680</xdr:rowOff>
    </xdr:from>
    <xdr:to>
      <xdr:col>1</xdr:col>
      <xdr:colOff>175260</xdr:colOff>
      <xdr:row>6</xdr:row>
      <xdr:rowOff>97181</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 y="106680"/>
          <a:ext cx="990600" cy="882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5"/>
  <sheetViews>
    <sheetView tabSelected="1" view="pageBreakPreview" topLeftCell="A36" zoomScale="85" zoomScaleNormal="50" zoomScaleSheetLayoutView="85" workbookViewId="0">
      <selection activeCell="F23" sqref="F23"/>
    </sheetView>
  </sheetViews>
  <sheetFormatPr baseColWidth="10" defaultRowHeight="13.2" x14ac:dyDescent="0.25"/>
  <cols>
    <col min="1" max="1" width="13.33203125" style="5" customWidth="1"/>
    <col min="2" max="2" width="18" style="5" customWidth="1"/>
    <col min="3" max="3" width="66.77734375" style="2" customWidth="1"/>
    <col min="4" max="4" width="11.5546875" style="5" customWidth="1"/>
    <col min="5" max="5" width="12.44140625" style="5" customWidth="1"/>
    <col min="6" max="6" width="15.77734375" style="5" customWidth="1"/>
    <col min="7" max="7" width="17.88671875" style="5" bestFit="1" customWidth="1"/>
    <col min="8" max="8" width="14.33203125" hidden="1" customWidth="1"/>
    <col min="9" max="9" width="13.6640625" hidden="1" customWidth="1"/>
    <col min="10" max="11" width="0" hidden="1" customWidth="1"/>
    <col min="12" max="13" width="11.5546875" hidden="1" customWidth="1"/>
  </cols>
  <sheetData>
    <row r="1" spans="1:7" x14ac:dyDescent="0.25">
      <c r="A1" s="1"/>
      <c r="B1" s="1"/>
      <c r="D1" s="1"/>
      <c r="E1" s="3"/>
      <c r="F1" s="4"/>
    </row>
    <row r="2" spans="1:7" ht="4.5" customHeight="1" x14ac:dyDescent="0.25">
      <c r="A2" s="1"/>
      <c r="B2" s="1"/>
      <c r="D2" s="1"/>
      <c r="E2" s="3"/>
      <c r="F2" s="4"/>
    </row>
    <row r="3" spans="1:7" x14ac:dyDescent="0.25">
      <c r="A3" s="1"/>
      <c r="B3" s="1"/>
      <c r="D3" s="1"/>
      <c r="E3" s="3"/>
      <c r="F3" s="4"/>
    </row>
    <row r="4" spans="1:7" x14ac:dyDescent="0.25">
      <c r="A4" s="1"/>
      <c r="B4" s="1"/>
      <c r="D4" s="1"/>
      <c r="E4" s="3"/>
      <c r="F4" s="4"/>
    </row>
    <row r="5" spans="1:7" x14ac:dyDescent="0.25">
      <c r="A5" s="1"/>
      <c r="B5" s="1"/>
      <c r="D5" s="1"/>
      <c r="E5" s="3"/>
      <c r="F5" s="4"/>
    </row>
    <row r="6" spans="1:7" x14ac:dyDescent="0.25">
      <c r="A6" s="1"/>
      <c r="B6" s="1"/>
      <c r="D6" s="1"/>
      <c r="E6" s="3"/>
      <c r="F6" s="4"/>
    </row>
    <row r="7" spans="1:7" ht="16.8" customHeight="1" x14ac:dyDescent="0.25">
      <c r="A7" s="1"/>
      <c r="B7" s="1"/>
      <c r="D7" s="1"/>
      <c r="E7" s="3"/>
      <c r="F7" s="4"/>
    </row>
    <row r="8" spans="1:7" ht="13.8" x14ac:dyDescent="0.25">
      <c r="A8" s="59" t="s">
        <v>0</v>
      </c>
      <c r="B8" s="59"/>
      <c r="C8" s="59"/>
      <c r="D8" s="59"/>
      <c r="E8" s="59"/>
      <c r="F8" s="59"/>
      <c r="G8" s="59"/>
    </row>
    <row r="9" spans="1:7" ht="12" customHeight="1" x14ac:dyDescent="0.25">
      <c r="A9" s="60" t="s">
        <v>1</v>
      </c>
      <c r="B9" s="60"/>
      <c r="C9" s="60"/>
      <c r="D9" s="60"/>
      <c r="E9" s="60"/>
      <c r="F9" s="60"/>
      <c r="G9" s="60"/>
    </row>
    <row r="10" spans="1:7" hidden="1" x14ac:dyDescent="0.25">
      <c r="A10" s="6"/>
      <c r="B10" s="6"/>
      <c r="C10" s="7"/>
      <c r="D10" s="6"/>
      <c r="E10" s="8"/>
      <c r="F10" s="9"/>
      <c r="G10" s="6"/>
    </row>
    <row r="11" spans="1:7" x14ac:dyDescent="0.25">
      <c r="A11" s="6"/>
      <c r="B11" s="6"/>
      <c r="C11" s="7"/>
      <c r="D11" s="6"/>
      <c r="E11" s="8"/>
      <c r="F11" s="9"/>
      <c r="G11" s="6"/>
    </row>
    <row r="12" spans="1:7" ht="18" customHeight="1" x14ac:dyDescent="0.25">
      <c r="A12" s="22" t="s">
        <v>2</v>
      </c>
      <c r="B12" s="53" t="s">
        <v>27</v>
      </c>
      <c r="C12" s="53"/>
      <c r="D12" s="53"/>
      <c r="E12" s="53"/>
      <c r="F12" s="21"/>
      <c r="G12" s="21"/>
    </row>
    <row r="13" spans="1:7" ht="18" customHeight="1" x14ac:dyDescent="0.25">
      <c r="A13" s="22" t="s">
        <v>15</v>
      </c>
      <c r="B13" s="54" t="s">
        <v>16</v>
      </c>
      <c r="C13" s="54"/>
      <c r="D13" s="61" t="s">
        <v>55</v>
      </c>
      <c r="E13" s="61"/>
      <c r="F13" s="61"/>
      <c r="G13" s="61"/>
    </row>
    <row r="14" spans="1:7" s="23" customFormat="1" ht="11.4" x14ac:dyDescent="0.2">
      <c r="A14" s="45" t="s">
        <v>3</v>
      </c>
      <c r="B14" s="45" t="s">
        <v>4</v>
      </c>
      <c r="C14" s="46" t="s">
        <v>5</v>
      </c>
      <c r="D14" s="45" t="s">
        <v>6</v>
      </c>
      <c r="E14" s="47" t="s">
        <v>7</v>
      </c>
      <c r="F14" s="48" t="s">
        <v>8</v>
      </c>
      <c r="G14" s="45" t="s">
        <v>9</v>
      </c>
    </row>
    <row r="15" spans="1:7" ht="14.4" customHeight="1" x14ac:dyDescent="0.25">
      <c r="A15" s="55" t="s">
        <v>28</v>
      </c>
      <c r="B15" s="55" t="s">
        <v>17</v>
      </c>
      <c r="C15" s="55"/>
      <c r="D15" s="55"/>
      <c r="E15" s="55"/>
      <c r="F15" s="55"/>
      <c r="G15" s="55"/>
    </row>
    <row r="16" spans="1:7" ht="14.4" customHeight="1" x14ac:dyDescent="0.25">
      <c r="A16" s="56" t="s">
        <v>29</v>
      </c>
      <c r="B16" s="57"/>
      <c r="C16" s="57"/>
      <c r="D16" s="57"/>
      <c r="E16" s="57"/>
      <c r="F16" s="57"/>
      <c r="G16" s="58"/>
    </row>
    <row r="17" spans="1:11" ht="264" x14ac:dyDescent="0.25">
      <c r="A17" s="16">
        <v>1</v>
      </c>
      <c r="B17" s="27" t="s">
        <v>51</v>
      </c>
      <c r="C17" s="26" t="s">
        <v>30</v>
      </c>
      <c r="D17" s="10" t="s">
        <v>10</v>
      </c>
      <c r="E17" s="11">
        <v>2</v>
      </c>
      <c r="F17" s="12"/>
      <c r="G17" s="13">
        <f>F17*E17</f>
        <v>0</v>
      </c>
    </row>
    <row r="18" spans="1:11" ht="14.4" x14ac:dyDescent="0.25">
      <c r="A18" s="49" t="s">
        <v>46</v>
      </c>
      <c r="B18" s="50"/>
      <c r="C18" s="50"/>
      <c r="D18" s="50"/>
      <c r="E18" s="50"/>
      <c r="F18" s="51"/>
      <c r="G18" s="20">
        <f>SUM(G17)</f>
        <v>0</v>
      </c>
    </row>
    <row r="19" spans="1:11" ht="14.4" customHeight="1" x14ac:dyDescent="0.25">
      <c r="A19" s="56" t="s">
        <v>31</v>
      </c>
      <c r="B19" s="57"/>
      <c r="C19" s="57"/>
      <c r="D19" s="57"/>
      <c r="E19" s="57"/>
      <c r="F19" s="57"/>
      <c r="G19" s="58"/>
    </row>
    <row r="20" spans="1:11" ht="264" x14ac:dyDescent="0.25">
      <c r="A20" s="16">
        <v>2</v>
      </c>
      <c r="B20" s="27" t="s">
        <v>51</v>
      </c>
      <c r="C20" s="44" t="s">
        <v>32</v>
      </c>
      <c r="D20" s="10" t="s">
        <v>10</v>
      </c>
      <c r="E20" s="11">
        <v>3</v>
      </c>
      <c r="F20" s="12"/>
      <c r="G20" s="13">
        <f>F20*E20</f>
        <v>0</v>
      </c>
    </row>
    <row r="21" spans="1:11" ht="14.4" x14ac:dyDescent="0.25">
      <c r="A21" s="49" t="s">
        <v>45</v>
      </c>
      <c r="B21" s="50"/>
      <c r="C21" s="50"/>
      <c r="D21" s="50"/>
      <c r="E21" s="50"/>
      <c r="F21" s="51"/>
      <c r="G21" s="20">
        <f>SUM(G20)</f>
        <v>0</v>
      </c>
    </row>
    <row r="22" spans="1:11" ht="14.4" customHeight="1" x14ac:dyDescent="0.25">
      <c r="A22" s="56" t="s">
        <v>33</v>
      </c>
      <c r="B22" s="57"/>
      <c r="C22" s="57"/>
      <c r="D22" s="57"/>
      <c r="E22" s="57"/>
      <c r="F22" s="57"/>
      <c r="G22" s="58"/>
    </row>
    <row r="23" spans="1:11" ht="270.60000000000002" customHeight="1" x14ac:dyDescent="0.25">
      <c r="A23" s="16">
        <v>3</v>
      </c>
      <c r="B23" s="27" t="s">
        <v>51</v>
      </c>
      <c r="C23" s="26" t="s">
        <v>52</v>
      </c>
      <c r="D23" s="10" t="s">
        <v>10</v>
      </c>
      <c r="E23" s="11">
        <v>3</v>
      </c>
      <c r="F23" s="12"/>
      <c r="G23" s="13">
        <f>F23*E23</f>
        <v>0</v>
      </c>
    </row>
    <row r="24" spans="1:11" ht="14.4" x14ac:dyDescent="0.25">
      <c r="A24" s="49" t="s">
        <v>44</v>
      </c>
      <c r="B24" s="50"/>
      <c r="C24" s="50"/>
      <c r="D24" s="50"/>
      <c r="E24" s="50"/>
      <c r="F24" s="51"/>
      <c r="G24" s="20">
        <f>SUM(G23)</f>
        <v>0</v>
      </c>
    </row>
    <row r="25" spans="1:11" ht="14.4" customHeight="1" x14ac:dyDescent="0.25">
      <c r="A25" s="56" t="s">
        <v>34</v>
      </c>
      <c r="B25" s="57"/>
      <c r="C25" s="57"/>
      <c r="D25" s="57"/>
      <c r="E25" s="57"/>
      <c r="F25" s="57"/>
      <c r="G25" s="58"/>
    </row>
    <row r="26" spans="1:11" ht="145.19999999999999" x14ac:dyDescent="0.25">
      <c r="A26" s="16">
        <v>4</v>
      </c>
      <c r="B26" s="27">
        <v>2241.0100000000002</v>
      </c>
      <c r="C26" s="26" t="s">
        <v>18</v>
      </c>
      <c r="D26" s="15" t="s">
        <v>10</v>
      </c>
      <c r="E26" s="15">
        <f>1*2</f>
        <v>2</v>
      </c>
      <c r="F26" s="19"/>
      <c r="G26" s="13">
        <f t="shared" ref="G26:G35" si="0">E26*F26</f>
        <v>0</v>
      </c>
    </row>
    <row r="27" spans="1:11" ht="30" customHeight="1" x14ac:dyDescent="0.25">
      <c r="A27" s="16">
        <v>5</v>
      </c>
      <c r="B27" s="27" t="s">
        <v>24</v>
      </c>
      <c r="C27" s="28" t="s">
        <v>19</v>
      </c>
      <c r="D27" s="15" t="s">
        <v>10</v>
      </c>
      <c r="E27" s="15">
        <f>2*2</f>
        <v>4</v>
      </c>
      <c r="F27" s="29"/>
      <c r="G27" s="13">
        <f t="shared" si="0"/>
        <v>0</v>
      </c>
    </row>
    <row r="28" spans="1:11" ht="26.4" x14ac:dyDescent="0.25">
      <c r="A28" s="16">
        <v>6</v>
      </c>
      <c r="B28" s="27" t="s">
        <v>25</v>
      </c>
      <c r="C28" s="38" t="s">
        <v>20</v>
      </c>
      <c r="D28" s="15" t="s">
        <v>10</v>
      </c>
      <c r="E28" s="15">
        <f>2*2</f>
        <v>4</v>
      </c>
      <c r="F28" s="19"/>
      <c r="G28" s="13">
        <f t="shared" si="0"/>
        <v>0</v>
      </c>
    </row>
    <row r="29" spans="1:11" ht="26.4" x14ac:dyDescent="0.25">
      <c r="A29" s="16">
        <v>7</v>
      </c>
      <c r="B29" s="27" t="s">
        <v>23</v>
      </c>
      <c r="C29" s="39" t="s">
        <v>40</v>
      </c>
      <c r="D29" s="17" t="s">
        <v>12</v>
      </c>
      <c r="E29" s="18">
        <f>2*2</f>
        <v>4</v>
      </c>
      <c r="F29" s="30"/>
      <c r="G29" s="13">
        <f t="shared" si="0"/>
        <v>0</v>
      </c>
    </row>
    <row r="30" spans="1:11" ht="26.4" x14ac:dyDescent="0.25">
      <c r="A30" s="16">
        <v>8</v>
      </c>
      <c r="B30" s="27" t="s">
        <v>26</v>
      </c>
      <c r="C30" s="40" t="s">
        <v>36</v>
      </c>
      <c r="D30" s="15" t="s">
        <v>10</v>
      </c>
      <c r="E30" s="32">
        <f>6*2</f>
        <v>12</v>
      </c>
      <c r="F30" s="33"/>
      <c r="G30" s="34">
        <f t="shared" si="0"/>
        <v>0</v>
      </c>
      <c r="H30">
        <v>1018</v>
      </c>
      <c r="I30">
        <f>H30*0.3</f>
        <v>305.39999999999998</v>
      </c>
      <c r="J30">
        <f>SUM(H30:I30)</f>
        <v>1323.4</v>
      </c>
      <c r="K30">
        <f>J30*1.22</f>
        <v>1614.548</v>
      </c>
    </row>
    <row r="31" spans="1:11" ht="52.8" x14ac:dyDescent="0.25">
      <c r="A31" s="16">
        <v>9</v>
      </c>
      <c r="B31" s="27" t="s">
        <v>22</v>
      </c>
      <c r="C31" s="41" t="s">
        <v>37</v>
      </c>
      <c r="D31" s="10" t="s">
        <v>10</v>
      </c>
      <c r="E31" s="11">
        <f>1*2</f>
        <v>2</v>
      </c>
      <c r="F31" s="19"/>
      <c r="G31" s="13">
        <f t="shared" si="0"/>
        <v>0</v>
      </c>
      <c r="H31">
        <v>12590</v>
      </c>
      <c r="I31">
        <f t="shared" ref="I31:J34" si="1">H31*0.3</f>
        <v>3777</v>
      </c>
      <c r="J31">
        <f t="shared" ref="J31:J32" si="2">SUM(H31:I31)</f>
        <v>16367</v>
      </c>
      <c r="K31">
        <f t="shared" ref="K31:L34" si="3">J31*1.22</f>
        <v>19967.739999999998</v>
      </c>
    </row>
    <row r="32" spans="1:11" ht="39.6" x14ac:dyDescent="0.25">
      <c r="A32" s="16">
        <v>10</v>
      </c>
      <c r="B32" s="27" t="s">
        <v>22</v>
      </c>
      <c r="C32" s="25" t="s">
        <v>35</v>
      </c>
      <c r="D32" s="10" t="s">
        <v>10</v>
      </c>
      <c r="E32" s="11">
        <f>2*2</f>
        <v>4</v>
      </c>
      <c r="F32" s="12"/>
      <c r="G32" s="13">
        <f t="shared" si="0"/>
        <v>0</v>
      </c>
      <c r="H32">
        <v>2980</v>
      </c>
      <c r="I32">
        <f t="shared" si="1"/>
        <v>894</v>
      </c>
      <c r="J32">
        <f t="shared" si="2"/>
        <v>3874</v>
      </c>
      <c r="K32">
        <f t="shared" si="3"/>
        <v>4726.28</v>
      </c>
    </row>
    <row r="33" spans="1:12" ht="26.4" x14ac:dyDescent="0.25">
      <c r="A33" s="16">
        <v>11</v>
      </c>
      <c r="B33" s="27">
        <v>8045.01</v>
      </c>
      <c r="C33" s="31" t="s">
        <v>38</v>
      </c>
      <c r="D33" s="10" t="s">
        <v>10</v>
      </c>
      <c r="E33" s="11">
        <f>4*2</f>
        <v>8</v>
      </c>
      <c r="F33" s="19"/>
      <c r="G33" s="13">
        <f t="shared" si="0"/>
        <v>0</v>
      </c>
      <c r="H33">
        <v>2136</v>
      </c>
      <c r="I33">
        <f t="shared" si="1"/>
        <v>640.79999999999995</v>
      </c>
      <c r="J33">
        <f>SUM(H33:I33)</f>
        <v>2776.8</v>
      </c>
      <c r="K33">
        <f t="shared" si="3"/>
        <v>3387.6960000000004</v>
      </c>
    </row>
    <row r="34" spans="1:12" ht="26.4" x14ac:dyDescent="0.25">
      <c r="A34" s="16">
        <v>12</v>
      </c>
      <c r="B34" s="27" t="s">
        <v>23</v>
      </c>
      <c r="C34" s="39" t="s">
        <v>39</v>
      </c>
      <c r="D34" s="17" t="s">
        <v>12</v>
      </c>
      <c r="E34" s="11">
        <v>1</v>
      </c>
      <c r="F34" s="30"/>
      <c r="G34" s="35">
        <f t="shared" si="0"/>
        <v>0</v>
      </c>
      <c r="H34">
        <v>6932</v>
      </c>
      <c r="I34">
        <f>H34/6</f>
        <v>1155.3333333333333</v>
      </c>
      <c r="J34">
        <f t="shared" si="1"/>
        <v>346.59999999999997</v>
      </c>
      <c r="K34">
        <f>SUM(I34:J34)</f>
        <v>1501.9333333333332</v>
      </c>
      <c r="L34">
        <f t="shared" si="3"/>
        <v>1832.3586666666665</v>
      </c>
    </row>
    <row r="35" spans="1:12" s="37" customFormat="1" ht="79.2" x14ac:dyDescent="0.25">
      <c r="A35" s="16">
        <v>13</v>
      </c>
      <c r="B35" s="27">
        <v>4196.01</v>
      </c>
      <c r="C35" s="24" t="s">
        <v>21</v>
      </c>
      <c r="D35" s="10" t="s">
        <v>10</v>
      </c>
      <c r="E35" s="11">
        <v>4</v>
      </c>
      <c r="F35" s="36"/>
      <c r="G35" s="13">
        <f t="shared" si="0"/>
        <v>0</v>
      </c>
    </row>
    <row r="36" spans="1:12" s="37" customFormat="1" ht="13.8" customHeight="1" x14ac:dyDescent="0.25">
      <c r="A36" s="49" t="s">
        <v>43</v>
      </c>
      <c r="B36" s="50"/>
      <c r="C36" s="50"/>
      <c r="D36" s="50"/>
      <c r="E36" s="50"/>
      <c r="F36" s="51"/>
      <c r="G36" s="20">
        <f>SUM(G26:G35)</f>
        <v>0</v>
      </c>
    </row>
    <row r="37" spans="1:12" ht="14.4" x14ac:dyDescent="0.25">
      <c r="A37" s="56" t="s">
        <v>41</v>
      </c>
      <c r="B37" s="57"/>
      <c r="C37" s="57"/>
      <c r="D37" s="57"/>
      <c r="E37" s="57"/>
      <c r="F37" s="57"/>
      <c r="G37" s="58"/>
    </row>
    <row r="38" spans="1:12" ht="277.2" x14ac:dyDescent="0.25">
      <c r="A38" s="16">
        <v>14</v>
      </c>
      <c r="B38" s="27" t="s">
        <v>49</v>
      </c>
      <c r="C38" s="24" t="s">
        <v>54</v>
      </c>
      <c r="D38" s="10" t="s">
        <v>10</v>
      </c>
      <c r="E38" s="11">
        <v>7</v>
      </c>
      <c r="F38" s="12"/>
      <c r="G38" s="13">
        <f>F38*E38</f>
        <v>0</v>
      </c>
    </row>
    <row r="39" spans="1:12" ht="14.4" x14ac:dyDescent="0.25">
      <c r="A39" s="49" t="s">
        <v>42</v>
      </c>
      <c r="B39" s="50"/>
      <c r="C39" s="50"/>
      <c r="D39" s="50"/>
      <c r="E39" s="50"/>
      <c r="F39" s="51"/>
      <c r="G39" s="20">
        <f>SUM(G38)</f>
        <v>0</v>
      </c>
    </row>
    <row r="40" spans="1:12" ht="14.4" x14ac:dyDescent="0.25">
      <c r="A40" s="56" t="s">
        <v>47</v>
      </c>
      <c r="B40" s="57"/>
      <c r="C40" s="57"/>
      <c r="D40" s="57"/>
      <c r="E40" s="57"/>
      <c r="F40" s="57"/>
      <c r="G40" s="58"/>
    </row>
    <row r="41" spans="1:12" ht="105.6" x14ac:dyDescent="0.25">
      <c r="A41" s="16">
        <v>15</v>
      </c>
      <c r="B41" s="27" t="s">
        <v>50</v>
      </c>
      <c r="C41" s="24" t="s">
        <v>53</v>
      </c>
      <c r="D41" s="14" t="s">
        <v>11</v>
      </c>
      <c r="E41" s="11">
        <v>1</v>
      </c>
      <c r="F41" s="12"/>
      <c r="G41" s="13">
        <f>F41*E41</f>
        <v>0</v>
      </c>
    </row>
    <row r="42" spans="1:12" ht="14.4" x14ac:dyDescent="0.25">
      <c r="A42" s="49" t="s">
        <v>47</v>
      </c>
      <c r="B42" s="50"/>
      <c r="C42" s="50"/>
      <c r="D42" s="50"/>
      <c r="E42" s="50"/>
      <c r="F42" s="51"/>
      <c r="G42" s="20">
        <f>SUM(G41)</f>
        <v>0</v>
      </c>
    </row>
    <row r="43" spans="1:12" ht="18" customHeight="1" x14ac:dyDescent="0.25">
      <c r="A43" s="52" t="s">
        <v>48</v>
      </c>
      <c r="B43" s="52"/>
      <c r="C43" s="52"/>
      <c r="D43" s="52"/>
      <c r="E43" s="52"/>
      <c r="F43" s="52"/>
      <c r="G43" s="20">
        <f>G42+G39+G36+G24+G21+G18</f>
        <v>0</v>
      </c>
      <c r="H43" s="42">
        <f>H45/1.16</f>
        <v>1594827.5862068967</v>
      </c>
      <c r="I43" s="42">
        <f>G43-H43</f>
        <v>-1594827.5862068967</v>
      </c>
    </row>
    <row r="44" spans="1:12" ht="14.4" x14ac:dyDescent="0.25">
      <c r="A44" s="52" t="s">
        <v>13</v>
      </c>
      <c r="B44" s="52"/>
      <c r="C44" s="52"/>
      <c r="D44" s="52"/>
      <c r="E44" s="52"/>
      <c r="F44" s="52"/>
      <c r="G44" s="20">
        <f>G43*16%</f>
        <v>0</v>
      </c>
      <c r="I44" s="42"/>
    </row>
    <row r="45" spans="1:12" ht="14.4" x14ac:dyDescent="0.25">
      <c r="A45" s="52" t="s">
        <v>14</v>
      </c>
      <c r="B45" s="52"/>
      <c r="C45" s="52"/>
      <c r="D45" s="52"/>
      <c r="E45" s="52"/>
      <c r="F45" s="52"/>
      <c r="G45" s="20">
        <f>G43+G44</f>
        <v>0</v>
      </c>
      <c r="H45" s="43">
        <v>1850000</v>
      </c>
    </row>
  </sheetData>
  <mergeCells count="21">
    <mergeCell ref="A8:G8"/>
    <mergeCell ref="A9:G9"/>
    <mergeCell ref="D13:G13"/>
    <mergeCell ref="A22:G22"/>
    <mergeCell ref="A25:G25"/>
    <mergeCell ref="A42:F42"/>
    <mergeCell ref="A44:F44"/>
    <mergeCell ref="A45:F45"/>
    <mergeCell ref="B12:E12"/>
    <mergeCell ref="B13:C13"/>
    <mergeCell ref="A43:F43"/>
    <mergeCell ref="A15:G15"/>
    <mergeCell ref="A16:G16"/>
    <mergeCell ref="A19:G19"/>
    <mergeCell ref="A36:F36"/>
    <mergeCell ref="A37:G37"/>
    <mergeCell ref="A21:F21"/>
    <mergeCell ref="A18:F18"/>
    <mergeCell ref="A39:F39"/>
    <mergeCell ref="A40:G40"/>
    <mergeCell ref="A24:F24"/>
  </mergeCells>
  <pageMargins left="0.51" right="0.11811023622047245" top="0.39370078740157483" bottom="0.23622047244094491" header="0" footer="0"/>
  <pageSetup scale="62" orientation="portrait" horizontalDpi="1200" verticalDpi="1200"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MACROMEDIDOR</vt:lpstr>
      <vt:lpstr>MACROMEDIDOR!Área_de_impresión</vt:lpstr>
      <vt:lpstr>MACROMEDIDOR!Títulos_a_imprimir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Aguilar Garcia</dc:creator>
  <cp:lastModifiedBy>Sergio Aguilar Garcia</cp:lastModifiedBy>
  <cp:lastPrinted>2021-11-05T22:07:40Z</cp:lastPrinted>
  <dcterms:created xsi:type="dcterms:W3CDTF">2021-08-11T23:28:15Z</dcterms:created>
  <dcterms:modified xsi:type="dcterms:W3CDTF">2021-11-05T22:12:23Z</dcterms:modified>
</cp:coreProperties>
</file>