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\DIRECCIÓN GENERAL DE OBRAS PUBLICAS\2021\LICITACIONES PUBLICAS 2021\RP-042-21 MURO PERIMETRAL EN SANTIAGO, B.C.S\"/>
    </mc:Choice>
  </mc:AlternateContent>
  <bookViews>
    <workbookView xWindow="0" yWindow="0" windowWidth="28800" windowHeight="12330" firstSheet="1" activeTab="1"/>
  </bookViews>
  <sheets>
    <sheet name="Parque Santiago" sheetId="1" state="hidden" r:id="rId1"/>
    <sheet name="Catalogo" sheetId="3" r:id="rId2"/>
  </sheets>
  <definedNames>
    <definedName name="_xlnm.Print_Area" localSheetId="0">'Parque Santiago'!$A$1:$H$32</definedName>
    <definedName name="_xlnm.Print_Titles" localSheetId="0">'Parque Santiago'!$1:$10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9" i="3" l="1"/>
  <c r="F29" i="3"/>
  <c r="F11" i="3"/>
  <c r="F119" i="3" l="1"/>
  <c r="F120" i="3" s="1"/>
  <c r="F121" i="3" s="1"/>
  <c r="F122" i="3" s="1"/>
  <c r="F13" i="1" l="1"/>
  <c r="H13" i="1" s="1"/>
  <c r="F14" i="1"/>
  <c r="H14" i="1" s="1"/>
  <c r="F16" i="1"/>
  <c r="H16" i="1" s="1"/>
  <c r="F17" i="1"/>
  <c r="H17" i="1"/>
  <c r="F18" i="1"/>
  <c r="H18" i="1" s="1"/>
  <c r="F19" i="1"/>
  <c r="H19" i="1"/>
  <c r="F20" i="1"/>
  <c r="H20" i="1" s="1"/>
  <c r="F21" i="1"/>
  <c r="H21" i="1"/>
  <c r="F22" i="1"/>
  <c r="H22" i="1" s="1"/>
  <c r="F24" i="1"/>
  <c r="H24" i="1" s="1"/>
  <c r="F25" i="1"/>
  <c r="H25" i="1" s="1"/>
  <c r="F26" i="1"/>
  <c r="G26" i="1"/>
  <c r="H26" i="1" s="1"/>
  <c r="F27" i="1"/>
  <c r="H27" i="1" s="1"/>
  <c r="F28" i="1"/>
  <c r="H28" i="1"/>
  <c r="H30" i="1" l="1"/>
  <c r="H31" i="1"/>
  <c r="H32" i="1" s="1"/>
</calcChain>
</file>

<file path=xl/sharedStrings.xml><?xml version="1.0" encoding="utf-8"?>
<sst xmlns="http://schemas.openxmlformats.org/spreadsheetml/2006/main" count="367" uniqueCount="189">
  <si>
    <t>TOTAL</t>
  </si>
  <si>
    <t>IVA (16%)</t>
  </si>
  <si>
    <t>SUB TOTAL</t>
  </si>
  <si>
    <t>M</t>
  </si>
  <si>
    <t>Cerca de malla ciclónica cal. 10.5, de 2.00 m. de altura , con postes de arranque y deflexión de 2 3/8"  (60 mm) e intermedios de 1 7/8" (48 mm), Incluye: suministro de materiales, mano de obra, equipo y herramienta.</t>
  </si>
  <si>
    <t>4.HER360.2473</t>
  </si>
  <si>
    <t>PZA</t>
  </si>
  <si>
    <t xml:space="preserve">Colado de de postes con concreo hecho en obra f'c=100 kg/cm2 con varilla de 3/8 ", Incluye material, mano de obra y todo lo necesario para su correcta ejecucion. </t>
  </si>
  <si>
    <t>4.ALB360.1391</t>
  </si>
  <si>
    <t>Dala de remate de 0.15 x 0.10 m. de concreto hecho en obra F'c=200 kg/cm2, armado con 2 varillas del No. 3 , con grapas del No.2 a cada 0.2 m. Incluye: suministro de materiales, acarreos, elevaciones , cortes, traslapes, desperdicios, habilitado, cimbrado, acabado común, descimbrado, limpieza, mano de obra, equipo y herramienta.</t>
  </si>
  <si>
    <t>ABD1</t>
  </si>
  <si>
    <t>Castillo de 15x15 cm. de concreto hecho en obra de F'c=150 kg/cm2, acabado común, armado con armex 15-15-4., incluye: materiales, acarreos, cortes, desperdicios, traslapes, amarres, cimbrado, colado, descimbrado, mano de obra, equipo y herramienta.</t>
  </si>
  <si>
    <t>4.ALB360.1390</t>
  </si>
  <si>
    <t>M2</t>
  </si>
  <si>
    <t>Muro de 15 cm. de block de concreto de 15x20x40 cm aparente. asentado con mezcla cemento arena 1:5, acabado aparente, con refuerzos horizontales a base de escalerilla a cada 2 hiladas, incluye: materiales, acarreos, mano de obra, equipo y herramienta.</t>
  </si>
  <si>
    <t>4.ALB360.1197</t>
  </si>
  <si>
    <t>ALBAÑILERIA</t>
  </si>
  <si>
    <t>M3</t>
  </si>
  <si>
    <t>Relleno con material producto de la excavación, compactado con bailarina al 90% proctor, adicionando agua, incluye: mano de obra, equipo y herramienta.</t>
  </si>
  <si>
    <t>4.CIM360.0679</t>
  </si>
  <si>
    <t>Impermeabilización para desplante de muros hasta de 20 cm. de ancho a base de capas de imperfest E alternadas con polietileno 800, incluye, materiales, mano de obra, equipo y herramienta.</t>
  </si>
  <si>
    <t>4.ALB360.1780</t>
  </si>
  <si>
    <t>Muro de 15 cm. de block de concreto de 15x20x40 cm. asentado con mezcla cemento arena 1:5, acabado aparente, con refuerzos horizontales a base de escalerilla a cada 2 hiladas, incluye: materiales, acarreos, mano de obra, equipo y herramienta.</t>
  </si>
  <si>
    <t>Cimiento de concreto F'c= 250 kg/cm2, construido a base de zapata corrida de 60 cm. de ancho por 12 cm. de peralte armado con varillas de 3/8" a cada 15 cm. en ambos sentidos con contrabe de 15 cm. de ancho por 40 cm. de peralte armada con 4 varillas de 1/2" y dos de 3/8" con estribos de varilla de 3/8" a cada 20 cm., incluye: materiales, acarreos, habilitado, cimbrado, descimbrado, mano de obra, equipo y herramienta.</t>
  </si>
  <si>
    <t>4.CIM360.0702</t>
  </si>
  <si>
    <t>Plantilla de 5 cm, de espesor de concreto hecho en obra de F'c=100 kg/cm2, incluye: preparación de la superficie, nivelación, maestreado, colado, mano de obra, equipo y herramienta.</t>
  </si>
  <si>
    <t>4.CIM360.0613</t>
  </si>
  <si>
    <t>Afine, nivelación y compactación del fondo de la excavación con pisón de mano, incluye: materiales, mano de obra, equipo y herramienta.</t>
  </si>
  <si>
    <t>4.CIM360.0606</t>
  </si>
  <si>
    <t>Excavación a cielo abierto en material tipo III-A,  de  0.00 a -2.00 m. con martillo hidráulico, incluye: mano de obra, equipo y herramienta.</t>
  </si>
  <si>
    <t>4.CIM360.0509</t>
  </si>
  <si>
    <t>CIMENTACION</t>
  </si>
  <si>
    <t>Limpia y desyerbe del terreno, incluye: quema de yerba, y acopio de basura, mano de obra, equipo y herramienta.</t>
  </si>
  <si>
    <t>4.PRE360.0027</t>
  </si>
  <si>
    <t>Trazo y nivelación manual para establecer ejes, banco de nivel y referencias, incluye: materiales, mano de obra, equipo y herramienta.</t>
  </si>
  <si>
    <t>4.PRE360.0007</t>
  </si>
  <si>
    <t>PREELIMINARES</t>
  </si>
  <si>
    <t>P.U</t>
  </si>
  <si>
    <t>CANTIDAD</t>
  </si>
  <si>
    <t>UNIDAD</t>
  </si>
  <si>
    <t>C O N C E P TO</t>
  </si>
  <si>
    <t>CLAVE</t>
  </si>
  <si>
    <t>CONSTRUCCION DE MURO PERIMETRAL  PARA PARQUE DE SANTIAGO, MUNICIPIO DE LOS CABOS B.C.S.</t>
  </si>
  <si>
    <t>ML</t>
  </si>
  <si>
    <t>DESCRIPCION DE LA OBRA</t>
  </si>
  <si>
    <t>Santiago, Municipio de Los Cabos B.C.S.</t>
  </si>
  <si>
    <t>UBICACIÓN DE LA OBRA</t>
  </si>
  <si>
    <t xml:space="preserve">PRESUPUESTO DE OBRA </t>
  </si>
  <si>
    <t>Y ASENTAMIENTOS HUMANOS</t>
  </si>
  <si>
    <t>DIRECCION GENERAL DE OBRAS PÚBLICAS</t>
  </si>
  <si>
    <t>H.  XIII AYUNTAMIENTO DE LOS CABOS B.C.S.</t>
  </si>
  <si>
    <t>PRESUPUESTO</t>
  </si>
  <si>
    <t>SANTIAGO B.C.S.</t>
  </si>
  <si>
    <t>DESCRIPCIÓN DE LA OBRA</t>
  </si>
  <si>
    <t>CONSTRUCCIÓN DE MURO PERIMETRAL</t>
  </si>
  <si>
    <t>IMPORTE</t>
  </si>
  <si>
    <t xml:space="preserve">TOTAL DE CONSTRUCCIÓN </t>
  </si>
  <si>
    <t>IVA 16%</t>
  </si>
  <si>
    <t>TOTAL C/ IVA</t>
  </si>
  <si>
    <t>MURO PERIMETRAL</t>
  </si>
  <si>
    <t>3.1.01</t>
  </si>
  <si>
    <t xml:space="preserve">TRAZO  EN EL TERRENO, DE EL AREA A CONSTRUIR Y COLOCACION DE  NIVELETAS.(INCLUYE: MATERIAL, MANO DE OBRA Y HERRAMIENTA)  </t>
  </si>
  <si>
    <t>3.1.02</t>
  </si>
  <si>
    <t>EXCAVACIÓN DE TERRENO EN OBRA PARA CIMENTACIÓN CON MEDIOS MANUALES Y/O MECANICOS. (INCLUYE: MANO DE OBRA Y HERRAMIENTA)</t>
  </si>
  <si>
    <t>3.1.03</t>
  </si>
  <si>
    <t>PLANTILLA DE CONCRETO F'C=100KG/CM2 DE 5 CM DE ESPESOR HECHO EN OBRA . (INCLUYE: MANO DE OBRA  Y HERRAMIENTA)</t>
  </si>
  <si>
    <t>3.1.04</t>
  </si>
  <si>
    <t xml:space="preserve">ARMADO Y COLADO DE ZAPATA CORRIDA Z1 DE CONCRETO F'C=200 KG/CM2 DE SECCIÓN 0.80X0.15M DE ALTURA, ARMADA CON VARILLA DE 3/8" EN AMBOS SENTIDOS @ 20 CMS. Y CADENA INTEGRADA DE 20X15  CMS. ARMADA CON 4 VS. DE 3/8" SEGUN SEGÚN INDICACIONES EN EL PLANO EXTRUCTURAL </t>
  </si>
  <si>
    <t>3.1.05</t>
  </si>
  <si>
    <t xml:space="preserve">MURO DE ENRASE EN CIMENTACIÓN CON BLOCK DE CONCRETO 15X20X40 CMS, ACENTADO CON MORTERO CEMENTO-ARENA PROP.1:4 Y RELLENO DE CONCRETO POBRE ( INCLUYE MATERIALES, MANO DE OBRA, HERRAMIENTAS Y TODO LO NECESARIO PARA SU EJECUCIÓN) </t>
  </si>
  <si>
    <t>3.1.06</t>
  </si>
  <si>
    <t xml:space="preserve">ANCLAJE DE CASTILLO "K1" 15X15 CMS . DE CONCRETO F'C=250 K/CM2 ARMADO CON 4 VARILLAS. DE 3/8" DE ZAPATA A CADENA DE DESPLANTE Y ESTRIBOS DE 1/4" @ 20 CMS.,  (INCLUYE: CIMBRA, MATERIAL, MANO DE OBRA Y HERRAMIENTA) DE 0.70  MT DE ALTURA </t>
  </si>
  <si>
    <t>3.1.07</t>
  </si>
  <si>
    <t>CIMBRADO,ARMADO Y COLADO DE CADENA DE DESPLANTE DE 0.15X0.20 MTS, ARMADA CON 4 VARILLAS No.3 (3/8") Y ESTRIBOS DEL No.2 (1/4") @ 20CMS,CONCRETO F'C=200KG/CM2 (INCLUYE MATERIAL, MANO DE OBRA, HERRAMIENTAS Y TODO LO NECESARIO PARA SU EJECUCIÓN)</t>
  </si>
  <si>
    <t>3.1.08</t>
  </si>
  <si>
    <t>IMPERMEABILIZACION EN ZAPATAS CON UNA CAPA DE IS ASFALTICO (FESTER) O SIMILAR. (INCLUYE: MATERIAL , MANO DE OBRA Y HERRAMIENTA).</t>
  </si>
  <si>
    <t>3.1.09</t>
  </si>
  <si>
    <t>RELLENO CON MATERIAL PRODUCTO DE EXCAVACION, APIZONADO EN CAPAS DE 20 CMS. DE ESPESOR, CON HUMEDAD OPTIMA. (INCLUYE: MANO DE OBRA Y HERRAMIENTA)</t>
  </si>
  <si>
    <t>3.1.10</t>
  </si>
  <si>
    <t>MURO DE 15 CM. DE BLOCK DE CONCRETO DE 15X20X40 CM. ASENTADO CON MEZCLA CEMENTO ARENA 1:5, ACABADO COMÚN, CON REFUERZOS HORIZONTALES A BASE DE ESCALERILLA A CADA 2 HILADAS, INCLUYE: MATERIALES, ACARREOS, MANO DE OBRA, EQUIPO Y HERRAMIENTA.</t>
  </si>
  <si>
    <t>3.1.11</t>
  </si>
  <si>
    <t>PRETIL DE BLOCK DE CONC. 15X20X40, CON REFUERZO ESTRUCTURAL DE ESCALERILLA A CADA DOS HILADAS  ACABADO COMUN,  ASENTADO CON MORTERO CEMENTO-ARENA 1:4.  (INCLUYE MATERIAL,MANO DE OBRA Y HERRAMIENTA)</t>
  </si>
  <si>
    <t>3.1.12</t>
  </si>
  <si>
    <t xml:space="preserve">CASTILLO "K1" 15X15 CMS . DE CONCRETO F'C=250 K/CM2 ARMADO CON 4 VARILLAS. DE 3/8"  DE DESPLANTE A  LOSA Y ESTRIBOS DE 1/4" @ 20 CMS.,  (INCLUYE: CIMBRA, MATERIAL, MANO DE OBRA Y HERRAMIENTA) DE 0.70  MT DE ALTURA </t>
  </si>
  <si>
    <t>3.1.13</t>
  </si>
  <si>
    <t>FIRME DE CONCRETO DE 10CM DE PERALTE ARMADA CON MALLA ELECTROSOLDADA 6X6 10/10, EN AMBOS SENTIDOS Y CONCRETO F'C=150KG/CM2, HECHO EN OBRA.P.U.O.T.</t>
  </si>
  <si>
    <t>3.1.14</t>
  </si>
  <si>
    <t>LOSA NERVADA DE 20 CM DE PERALTE ARMADA CON MALLA ELECTROSOLDADA 6-6/10-10 Y CONCRETO F'C = 250kg/cm2, HECHO EN OBRA,  P.U.O.T. INCLUYE COLOCACIÓN DE CASETÓN DE POLIESTIRENO DE 0.60X0.60MTS</t>
  </si>
  <si>
    <t>3.1.15</t>
  </si>
  <si>
    <t>CIMBRADO Y COLADO DE CADENA DE CERRAMIENTO EN PUERTAS Y VENTANAS , 15x20 REFORZADO CON 4 VAR 3/8# Y E No. 2 @ 20cm, INCLUYE MATERIAL , HERRAMIENTA Y MANO DE OBRA.</t>
  </si>
  <si>
    <t>3.1.16</t>
  </si>
  <si>
    <t xml:space="preserve">BARRA DE 0.65  MT PARA OVALINES A BASE DE CONCRETO (RECUBRIMIENTO DE PISO IBIZA). INCLUYE ANTEPECHO  MAT., Y MANO DE OBRA   </t>
  </si>
  <si>
    <t>ACABADOS</t>
  </si>
  <si>
    <t>3.1.17</t>
  </si>
  <si>
    <t>APLANADO FLOTEADO EN MUROS , A BASE DE MORTERO CEM-ARENA 1:4 INCLUYE ZARPEADO CON MORT. CEM-ARENA 1:5, RASTREADO Y AFINE. (INCLUYE: MATERIAL, MANO DE OBRA Y HERRAMIENTA)</t>
  </si>
  <si>
    <t>3.1.18</t>
  </si>
  <si>
    <t>APLANADO DE YESO PULIDO EN PLAFONES CON REFUERZO DE TELA DE GALLINERO GALVANIZADA (INCLUYE: MATERIAL, MANO DE OBRA Y HERRAMIENTA)</t>
  </si>
  <si>
    <t>3.1.19</t>
  </si>
  <si>
    <t>PERFILADO DE BOQUILLAS CON MORTERO CEM-ARENA 1:3 CON ARISTAS BOLEADAS  (INCLUYE: MATERIAL, MANO DE OBRA Y HERRAMIENTA)</t>
  </si>
  <si>
    <t>3.1.20</t>
  </si>
  <si>
    <t>APLICACION DE PINTURA MARCA COMEX VINIMEX EN MUROS   COLOR SEGÚN OBRA EXISTENTE, CON UNA MANO DE SELLADOR Y DOS MANOS DE PINTURA VINILICA, VER COLORES EN LOS PLANOS DE ACABADOS PARA CONSULTA. (INCLUYE: MATERIAL, MANO DE OBRA Y HERRAMIENTA)</t>
  </si>
  <si>
    <t>3.1.21</t>
  </si>
  <si>
    <t>APLICACION DE PINTURA VINILICA EN PLAFON COLOR BLANCO, CON UNA MANO DE SELLADOR Y DOS MANOS DE PINTURA VINILICA, VER COLORES EN LOS PLANOS DE ACABADOS PARA CONSULTA.  (INCLUYE: MATERIAL, MANO DE  OBRA Y HERRAMIENTA)</t>
  </si>
  <si>
    <t>3.1.22</t>
  </si>
  <si>
    <t xml:space="preserve">APLICACION DE IMPERMEABILIZIMPERMEABILIZANTE EN LOSAS A BASE DE SISTEMA DE IMPERMEABILIZACION A.P.P. 3.5 mm GRANULER BLANCO, INCLUYE LIMPIEZA DE SUPERFICIE, SELLADO DE GRIETAS CON CEMENTO ´PLASTICO , APLICACIÓN DE CABA DE PORO Y APLICACIÓN DE A.P.P.  FIBRA DE VIDRIO, HERRAMIENTA Y MANO DE OBRA.ANTE EN AZOTEA </t>
  </si>
  <si>
    <t>3.1.23</t>
  </si>
  <si>
    <t xml:space="preserve"> SUMINISTRO Y COLOCACION DE PISO (TIPO DE PISO SUGUN OBRA EXISTENTE). MCA.  INTERCERAMIC, LINEA IBIZA. ASENTADO CON MORTERO PEGA-AZULEJO Y JUNTEADOR DE MISMA MARCA SEGÚN MUESTRAS APROBADAS.VER PLANO DE ACABADOS  (INCLUYE: MATERIAL, MANO DE OBRA Y HERRAMIENTA).   </t>
  </si>
  <si>
    <t>3.1.24</t>
  </si>
  <si>
    <t xml:space="preserve">SUMINISTRO Y COLOCACIÓN DE ZOCLO (TIPO DE PISO SUGUN OBRA EXISTENTE) , SEGÚN INDICACIONES EN PLANOS PARA LA ALTURA, ASENTADO CON PEGA-AZULEJO Y JUNTEADOR DE LA MISMA MARCA, SEGÚN MUESTRAS APROBADAS. INCLUYE MATERIALES, HERRAMIENTAS Y MANO DE OBRA. </t>
  </si>
  <si>
    <t>3.1.25</t>
  </si>
  <si>
    <t>ENTORTADO DE AZOTEA CON PENDIENTE DE 1% FORMANDO TRIÁNGULOS CON MORTERO CEMENTO-ARENA PROP. 1:5.VER PLANO DE PLANTA DE AZOTEA. (INCLUYE MATERIALES, MANO DE OBRA, HERRAMIENTTAS Y TODO LO NECESARIO PARA SU EJECUCIÓN)</t>
  </si>
  <si>
    <t>3.1.26</t>
  </si>
  <si>
    <t>CHAFLAN DE  7 CM DE ALTURA Y 10 CM DE ANCHO CON MORTERO CEMENTO-ARENA PROPORCION 1:5 EN AZOTEA.  (INCLUYE: MATERIAL, MANO DE OBRA Y HERRAMIENTA).</t>
  </si>
  <si>
    <t>CANCELERIA Y CARPINTERIA</t>
  </si>
  <si>
    <t>3.1.27</t>
  </si>
  <si>
    <t>SUMINISTRO Y COLOCACION DE  VENTANA, DE ALUMINIO 3" DE GROSOR, DIMENSIONES DE 0.90X0.60mts,  COLOR CAFÉ, CON CRISTAL DE 6mm, INCLUYE: MATERIAL, HERRAMIENTA Y MANO DE OBRA.</t>
  </si>
  <si>
    <t>3.1.28</t>
  </si>
  <si>
    <t xml:space="preserve">COLOCACIÓN Y SUMINISTRO DE  PUERTA DE HERRERIA DE UNA HOJA, COLOR CHOCOLATE, DIMENSIONES DE 0.90X2.10MTS. INCLUYE: HERRAMIENTA,LIMPIEZA Y MANO DE OBRA. </t>
  </si>
  <si>
    <t>3.1.29</t>
  </si>
  <si>
    <t xml:space="preserve">COLOCACIÓN Y SUMINISTRO DE  PUERTA TIPO LOUVER DE UNA HOJA, COLOR CHOCOLATE, DIMENSIONES DE 0.60X2.10MTS. INCLUYE: HERRAMIENTA,LIMPIEZA Y MANO DE OBRA. </t>
  </si>
  <si>
    <t>3.1.30</t>
  </si>
  <si>
    <t>SUMINISTRO Y COLOCACION DE MAMPARA PARA WC A BASE DE HERRERIA CON DUELA METALICA , INCLUYE MATERIAL MANO DE OBRA Y LO NECESARIO PARA SU CORRECTA EJECUCION</t>
  </si>
  <si>
    <t>3.1.31</t>
  </si>
  <si>
    <t>ESPEJO CON MARCO DE MADERA ALDER, COLOR WENGE, DE 1" DE GROSOR Y DE 5 MS DE ANCHO. DIMENCIONES 1.50X1.00 M. (INCLUYE MATERIAL,MANO DE OBRA Y HERRAMIENTA)</t>
  </si>
  <si>
    <t>3.1.32</t>
  </si>
  <si>
    <t xml:space="preserve">SUMINISTRO Y COLOCACION DE PROTECCION PARA BOMBA A BASE DE HERRERIA CON CUADRADO DE 1/2" </t>
  </si>
  <si>
    <t>INSTALACION ELECTRICA</t>
  </si>
  <si>
    <t>3.1.33</t>
  </si>
  <si>
    <t>SUMINISTRO Y COLOCACIÓN DE LAMPARA DE TECHO, SEGÚN MUESTRA APROBADA. (INCLUYE MATERIAL,MANO DE OBRA Y HERRAMIENTA)</t>
  </si>
  <si>
    <t>3.1.34</t>
  </si>
  <si>
    <t>SUMINISTRO Y COLOCACIÓN DE LAMPARA ARBOTANTE, SEGÚN MUESTRA APROBADA. (INCLUYE MATERIAL,MANO DE OBRA Y HERRAMIENTA)</t>
  </si>
  <si>
    <t>3.1.35</t>
  </si>
  <si>
    <t>SALIDA ELÉCTRICA PARA CONTACTO , EN CAJA DE LAMINA GALVANIZADA CON TUBERIA DE PVC DE  1", 3/4" Y 1/2" CABLE THW DEL No 12 Y 14, PLACA DE 1-2-3 VENTANAS, CHALUPA GALVANIZADA, ACCESORIOS (TAPAS), CINTA PLASTICA Y CONTACTO  DOBLE B-TICINO   O SIMILAR COLOR BEIGE.</t>
  </si>
  <si>
    <t>3.1.36</t>
  </si>
  <si>
    <t>SALIDA ELÉCTRICA DE CONTACTO PARA BOMBA HIDRAULICA , EN CAJA DE LAMINA GALVANIZADA CON TUBERIA DE PVC DE  1", 3/4" Y 1/2" CABLE THW DEL No 12 Y 14, PLACA DE 1-2-3 VENTANAS, CHALUPA GALVANIZADA, CINTA PLASTICA Y CONTACTO  DOBLE B-TICINO   O SIMILAR COLOR BEIGE.</t>
  </si>
  <si>
    <t>3.1.37</t>
  </si>
  <si>
    <t>SALIDA ELÉCTRICA  DE PARED PARA  LUMINARIA INCANDESCENTE EN ARBOTANTE EN MUROS (INTERIOR Y EXTERIOR). INCLUYE:  LIMINARIA, MATERIAL, MANO DE OBRAS HERRAMEINTA Y TODO LO NECESARIO PARA SU CORRECTA EJECUCION.</t>
  </si>
  <si>
    <t>3.1.38</t>
  </si>
  <si>
    <t xml:space="preserve">SALIDA ELECTRICA DE TECHO, LUMINARIA INCANDESCENTE, SEGÚN MUESTRA APROBADA (PARA ILUMINAR OFICINAS), (INLCUYE: LUMINARIA, MATERAIL, MANO DE OBRA Y HERRAMIENTA. </t>
  </si>
  <si>
    <t>3.1.39</t>
  </si>
  <si>
    <t xml:space="preserve">SUMINISTRO Y COLOCACION DE TABLERO DE CONTROL Q-O 4 SQUARE-D O SIMILAR CON INTERRUPTORES TERMOMAGNETICOS PARA CADA UNO DE LOS CIRCUITOS (T-C)   </t>
  </si>
  <si>
    <t>INSTALACION HIDRAULICA</t>
  </si>
  <si>
    <t>3.1.40</t>
  </si>
  <si>
    <t>SUMINISTRO Y COLOCACIÓN DE CUADRO PARA LA COLOCACIÓN DE MEDIDOR DE AGUA EN TOMA DOMICILIARIA CON TUBERÍA DE 1/2", LLAVE DE COMPUERTA Y/O DE NARIZ, TUERCA UNIÓN Y CONEXIONES (INCLUYE MATERIALES, HERRAMIENTAS Y MANO DE OBRA)</t>
  </si>
  <si>
    <t>3.1.41</t>
  </si>
  <si>
    <t>ALIMENTACION DE AGUA POTABLE DE RED MUNICIPAL A TINACO CON LOS DIAMETROS Y PIEZAS ESPECIALES  NECESARIAS PARA SU INSTALACION.</t>
  </si>
  <si>
    <t>ALIM</t>
  </si>
  <si>
    <t>3.1.42</t>
  </si>
  <si>
    <t>SUMINISTRO Y COLOCACIÓN DE TINACO RATOPLAS O SIMILAR DE 1100 LTS, INCLUYE: ACARREO Y CONEXIONES NECESARIOS PARA SU CORRECTA INSTALACIÓN.</t>
  </si>
  <si>
    <t>3.1.43</t>
  </si>
  <si>
    <t xml:space="preserve">SALIDA DE AGUA FRIA CON TUBERIA DE 1/2" PARA ALIMENTAR A MUEBLE . (INCLUYE: CONEXIONES COMO CODOS, TEE Y  YEE, VÁLVULAS, Y MATERIALES MENORES). </t>
  </si>
  <si>
    <t>SAL</t>
  </si>
  <si>
    <t>3.1.44</t>
  </si>
  <si>
    <t>SALIDA DE LLAVE DE SERVICIO DE AGUA FRIA CON TUBERIA DE 1/2"  (INCLUYE: CONEXIONES COMO CODOS, TEE Y  YEE, LLAVE DE NARIZ,  Y MATERIALES MENORES).</t>
  </si>
  <si>
    <t>3.1.45</t>
  </si>
  <si>
    <t>SUMINISTRO Y COLOCACIÓN DE LAVABO SOBRE CUBIERTA, COLOR BLANCO, SEGÚN MUESTRA APROBADA. (INCLUYE MATERIALES, HERRAMIENTAS Y MANO DE OBRA)</t>
  </si>
  <si>
    <t>3.1.46</t>
  </si>
  <si>
    <t>SUMINISTRO Y COLOCACIÓN DE LLAVES PARA LAVABO, COLOR NIQUEL SATINADO, SUGUN MUESTRA APROBADA.  (INCLUYE MATERIALES, HERRAMIENTAS Y MANO DE OBRA)</t>
  </si>
  <si>
    <t>INSTALACION SANITARIA</t>
  </si>
  <si>
    <t>3.1.48</t>
  </si>
  <si>
    <t>SUMINISTRO Y COLOCACIÓN DE INODORO CORTO, MARCA AMERICAN STANDARD. INCLUYE GEL, ACCESORIOS Y TODO LO NECESARIO PARA SU INSTALACION</t>
  </si>
  <si>
    <t>3.1.49</t>
  </si>
  <si>
    <t xml:space="preserve">SUMINISTRO Y COLOCACION DE MIGITORIO </t>
  </si>
  <si>
    <t>3.1.50</t>
  </si>
  <si>
    <t>SUMINISTRO Y COLOCACIÓN DE DISPENSADOR CENTRAL DE TOALLA EN ROLLO HUMO</t>
  </si>
  <si>
    <t>3.1.51</t>
  </si>
  <si>
    <t xml:space="preserve"> DISPENSADOR MANUAL DE JABON 1 LT (BLANCO/NEGRO) TRANS. </t>
  </si>
  <si>
    <t>3.1.52</t>
  </si>
  <si>
    <t xml:space="preserve"> DISPENSADOR DE PAPEL HIGIÉNICO JUNIOR (HUMO) ROLLO 9".</t>
  </si>
  <si>
    <t>3.1.53</t>
  </si>
  <si>
    <t>SALIDA DE MUEBLE SANITARIO CON TUBERÍA DE PVC ANGER DE 4" Y 2"  CON PRORRATEO DE DUCTO DE VENTILACIÓN HACIA AZOTEA (INCLUYE CONEXIONES COMO CODOS, TEE, YEE, MATERIALES MENORES Y MANO DE OBRA)</t>
  </si>
  <si>
    <t>3.1.54</t>
  </si>
  <si>
    <t>REGISTRO SANITARIO DE 0.60X0.40X1.00MTS CON BLOCK DE CEMENTO ACABADO PULIDO INTERIOR, FIRME, BROCAL DE  CONCRETO, MARCO/VS MARCO DE ESTRUCTURAL Y COLADO DE CONCRETO (INCLUYE EXCAVACIÓN, RELLENO, MATERIAL, MANO DE OBRA Y HERRAMIENTAS)</t>
  </si>
  <si>
    <t>3.1.62</t>
  </si>
  <si>
    <t>TOMA DOMICILIARIA DE 1/2 PULG. INCLUYE: ABRAZADERA TIPO FLO-TAP DE 3 X 3/4 DE PVC, REDUCCION DE 3/4 A 1/2 DE PULG., INSERTOS KITEC DE 1/2 TUBO KITEC DE 1/2 HASTA 4 ML. INSERTOS PARA VALVULA DE BANQUETA DE 1/2,  EXCAVACIONES, PLANTILLAS Y RELLENOS, PARA SU CORRECTA INSTALACION</t>
  </si>
  <si>
    <t>3.1.63</t>
  </si>
  <si>
    <t>CONSTRUCCION DE DESCARGA SANITARIA DE 6" DE DIAM. A COLECTOR EXISTENTE DE 8" DE DIAM. EN PVC SDR-35 INCLUYE: EXCAVACION PLANTILLA, SUMINISTRO Y COLOCACION DE TUBERIA, CODO DE 6 x 45, SILLETA DE PVC DE 6 x 8, ACOSTILLADOS Y RELLENOS.</t>
  </si>
  <si>
    <t xml:space="preserve"> TRAZO Y NIVELACION MANUAL, ESTABLECIENDO EJES DE REFERENCIA Y BANCOS DE NIVEL</t>
  </si>
  <si>
    <t>CONSTRUCCION DE REGISTRO SANITARIO DE 40 X 60 CMS. DE LUZ Y HASTA UNA PROFUNDIDAD DE 1.50 MTS., INCLUYE EXCAVACION MANUAL, FIRME DE CONCRETO F'C= 100 KG/CM2 EN ESPESOR DE 10 CM., MUROS DE BLOCK DE 15X20X40 CMS. DE CEMENTO ARENA CON RESISTENCIA MINIMA DE 45 KG/CM2 ASENTADO CON MORTERO CEMENTO ARENA EN PROP. 1:3, PULIDO INTERIOR, FORMACION DE 1/2 CAÑA PULIDA, SUMINISTRO Y COLOCACION DE MARCO Y CONTRAMARCO METALICO DE ANGULO DE 1 1/2" X 1 1/2" X 1/4", MATERIAL, MANO DE OBRA Y HERRAMIENTA</t>
  </si>
  <si>
    <t>EXCAVACION A MANO EN TERRENO TIPO II, INCLUYE HERRAMIENTA MENOR Y MANO DE OBRA</t>
  </si>
  <si>
    <t>RELLENO COMPACTADO EN CAPAS DE 20 CMS. CON PIZON DE MANO CON MATERIAL PRODUCTO DE LA EXCAVACION, INCLUYE HERRAMIENTA MENOR Y MANO DE OBRA</t>
  </si>
  <si>
    <t xml:space="preserve">BIODIGESTOR AUTOLIMPIABLE ROTOPLAS 600 LTS /CON REGISTRO DE LODOS </t>
  </si>
  <si>
    <t>MODULO SANITARIO</t>
  </si>
  <si>
    <t>ASADORES</t>
  </si>
  <si>
    <t xml:space="preserve">ARMADO Y COLADO DE ZAPATA CORRIDA Z1 DE CONCRETO F'C=150 KG/CM2 DE SECCIÓN 0.60X0.15M DE ALTURA, ARMADA CON VARILLA DE 3/8" EN AMBOS SENTIDOS @ 20 CMS. Y CADENA INTEGRADA DE 20X15  CMS. ARMADA CON 4 VS. DE 3/8" SEGUN SEGÚN INDICACIONES EN EL PLANO EXTRUCTURAL </t>
  </si>
  <si>
    <t>4.EST360.1037</t>
  </si>
  <si>
    <t>Losa de 6 cm. de espesor de concreto F'c=250 kg/cm2, armada con varilla del No. 3 (3/8"), a cada 20 cm. en ambos sentidos, incluye: suministro de materiales, acarreos, elevaciones, cimbrado acabado común, armado, colado, vibrado, descimbrado,  mano de obra, equipo y herramienta.</t>
  </si>
  <si>
    <t>Suministro y colocacion de parrilla de metal, incluye: fabricacion, suministro y colocacion.</t>
  </si>
  <si>
    <t>pza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</si>
</sst>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%&quot;\ ##0.00"/>
  </numFmts>
  <fonts count="26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7"/>
      <name val="Calibri"/>
      <family val="2"/>
      <scheme val="minor"/>
    </font>
    <font>
      <b/>
      <sz val="8"/>
      <name val="Calibri"/>
      <family val="2"/>
      <scheme val="minor"/>
    </font>
    <font>
      <sz val="11"/>
      <name val="Swis721 Ex BT"/>
      <family val="2"/>
    </font>
    <font>
      <b/>
      <sz val="10"/>
      <color theme="0"/>
      <name val="Swis721 Ex BT"/>
      <family val="2"/>
    </font>
    <font>
      <b/>
      <sz val="14"/>
      <name val="Swis721 Ex BT"/>
      <family val="2"/>
    </font>
    <font>
      <sz val="14"/>
      <name val="Swis721 Ex BT"/>
      <family val="2"/>
    </font>
    <font>
      <b/>
      <sz val="12"/>
      <name val="Swis721 Ex BT"/>
      <family val="2"/>
    </font>
    <font>
      <sz val="10"/>
      <name val="Swis721 Ex BT"/>
      <family val="2"/>
    </font>
    <font>
      <b/>
      <sz val="18"/>
      <name val="Swis721 Ex BT"/>
      <family val="2"/>
    </font>
    <font>
      <b/>
      <sz val="11"/>
      <name val="Swis721 Ex BT"/>
      <family val="2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D79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20033"/>
        <bgColor indexed="64"/>
      </patternFill>
    </fill>
    <fill>
      <patternFill patternType="solid">
        <fgColor rgb="FFA20000"/>
        <bgColor indexed="64"/>
      </patternFill>
    </fill>
    <fill>
      <patternFill patternType="solid">
        <fgColor theme="2" tint="-0.249977111117893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1" applyFont="1" applyAlignment="1">
      <alignment vertical="center"/>
    </xf>
    <xf numFmtId="164" fontId="4" fillId="2" borderId="1" xfId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64" fontId="4" fillId="2" borderId="2" xfId="1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4" fontId="0" fillId="0" borderId="4" xfId="0" applyNumberFormat="1" applyFill="1" applyBorder="1" applyAlignment="1">
      <alignment horizontal="center" vertical="center" wrapText="1"/>
    </xf>
    <xf numFmtId="164" fontId="4" fillId="2" borderId="3" xfId="1" applyFont="1" applyFill="1" applyBorder="1" applyAlignment="1">
      <alignment vertical="center"/>
    </xf>
    <xf numFmtId="164" fontId="0" fillId="0" borderId="5" xfId="1" applyFont="1" applyFill="1" applyBorder="1" applyAlignment="1">
      <alignment horizontal="center" vertical="center" wrapText="1"/>
    </xf>
    <xf numFmtId="4" fontId="0" fillId="0" borderId="6" xfId="0" applyNumberFormat="1" applyFill="1" applyBorder="1" applyAlignment="1">
      <alignment horizontal="center" vertical="center" wrapText="1"/>
    </xf>
    <xf numFmtId="44" fontId="0" fillId="0" borderId="7" xfId="0" applyNumberFormat="1" applyBorder="1" applyAlignment="1">
      <alignment vertical="center"/>
    </xf>
    <xf numFmtId="44" fontId="6" fillId="0" borderId="7" xfId="0" applyNumberFormat="1" applyFont="1" applyBorder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8" fillId="0" borderId="0" xfId="0" applyFont="1" applyAlignment="1">
      <alignment vertical="center"/>
    </xf>
    <xf numFmtId="164" fontId="0" fillId="0" borderId="10" xfId="1" applyFont="1" applyFill="1" applyBorder="1" applyAlignment="1">
      <alignment horizontal="center" vertical="center" wrapText="1"/>
    </xf>
    <xf numFmtId="164" fontId="0" fillId="0" borderId="4" xfId="1" applyFont="1" applyFill="1" applyBorder="1" applyAlignment="1">
      <alignment horizontal="center" vertical="center" wrapText="1"/>
    </xf>
    <xf numFmtId="4" fontId="0" fillId="0" borderId="11" xfId="0" applyNumberForma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7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44" fontId="9" fillId="4" borderId="29" xfId="0" applyNumberFormat="1" applyFont="1" applyFill="1" applyBorder="1" applyAlignment="1" applyProtection="1">
      <alignment horizontal="center" vertical="center"/>
    </xf>
    <xf numFmtId="44" fontId="9" fillId="4" borderId="7" xfId="0" applyNumberFormat="1" applyFont="1" applyFill="1" applyBorder="1" applyAlignment="1" applyProtection="1">
      <alignment horizontal="center" vertical="center"/>
    </xf>
    <xf numFmtId="4" fontId="9" fillId="4" borderId="7" xfId="0" applyNumberFormat="1" applyFont="1" applyFill="1" applyBorder="1" applyAlignment="1" applyProtection="1">
      <alignment horizontal="center" vertical="center"/>
    </xf>
    <xf numFmtId="165" fontId="9" fillId="4" borderId="7" xfId="0" applyNumberFormat="1" applyFont="1" applyFill="1" applyBorder="1" applyAlignment="1" applyProtection="1">
      <alignment horizontal="center" vertical="center"/>
    </xf>
    <xf numFmtId="165" fontId="9" fillId="4" borderId="30" xfId="0" applyNumberFormat="1" applyFont="1" applyFill="1" applyBorder="1" applyAlignment="1" applyProtection="1">
      <alignment horizontal="center" vertical="center"/>
    </xf>
    <xf numFmtId="4" fontId="11" fillId="4" borderId="31" xfId="0" applyNumberFormat="1" applyFont="1" applyFill="1" applyBorder="1" applyAlignment="1" applyProtection="1">
      <alignment horizontal="center" vertical="center"/>
    </xf>
    <xf numFmtId="4" fontId="11" fillId="4" borderId="32" xfId="0" applyNumberFormat="1" applyFont="1" applyFill="1" applyBorder="1" applyAlignment="1" applyProtection="1">
      <alignment horizontal="center" vertical="center"/>
    </xf>
    <xf numFmtId="0" fontId="11" fillId="4" borderId="32" xfId="0" applyNumberFormat="1" applyFont="1" applyFill="1" applyBorder="1" applyAlignment="1" applyProtection="1">
      <alignment horizontal="center" vertical="center"/>
    </xf>
    <xf numFmtId="0" fontId="12" fillId="4" borderId="26" xfId="0" applyNumberFormat="1" applyFont="1" applyFill="1" applyBorder="1" applyAlignment="1" applyProtection="1">
      <alignment horizontal="center" vertical="center"/>
    </xf>
    <xf numFmtId="0" fontId="12" fillId="4" borderId="51" xfId="0" applyNumberFormat="1" applyFont="1" applyFill="1" applyBorder="1" applyAlignment="1" applyProtection="1">
      <alignment horizontal="center" vertical="center"/>
    </xf>
    <xf numFmtId="0" fontId="12" fillId="4" borderId="4" xfId="0" applyNumberFormat="1" applyFont="1" applyFill="1" applyBorder="1" applyAlignment="1" applyProtection="1">
      <alignment horizontal="center" vertical="center"/>
    </xf>
    <xf numFmtId="0" fontId="11" fillId="4" borderId="4" xfId="0" applyNumberFormat="1" applyFont="1" applyFill="1" applyBorder="1" applyAlignment="1" applyProtection="1">
      <alignment horizontal="center" vertical="center"/>
    </xf>
    <xf numFmtId="2" fontId="11" fillId="4" borderId="4" xfId="0" applyNumberFormat="1" applyFont="1" applyFill="1" applyBorder="1" applyAlignment="1" applyProtection="1">
      <alignment horizontal="center" vertical="center"/>
    </xf>
    <xf numFmtId="44" fontId="12" fillId="4" borderId="10" xfId="0" applyNumberFormat="1" applyFont="1" applyFill="1" applyBorder="1" applyAlignment="1" applyProtection="1">
      <alignment horizontal="center" vertical="center"/>
    </xf>
    <xf numFmtId="0" fontId="22" fillId="9" borderId="49" xfId="0" applyFont="1" applyFill="1" applyBorder="1"/>
    <xf numFmtId="2" fontId="22" fillId="9" borderId="49" xfId="0" applyNumberFormat="1" applyFont="1" applyFill="1" applyBorder="1" applyAlignment="1">
      <alignment horizontal="center"/>
    </xf>
    <xf numFmtId="0" fontId="22" fillId="9" borderId="49" xfId="0" applyFont="1" applyFill="1" applyBorder="1" applyAlignment="1">
      <alignment horizontal="center"/>
    </xf>
    <xf numFmtId="0" fontId="22" fillId="0" borderId="49" xfId="0" applyFont="1" applyBorder="1" applyAlignment="1">
      <alignment horizontal="center" vertical="top"/>
    </xf>
    <xf numFmtId="0" fontId="22" fillId="0" borderId="49" xfId="0" applyFont="1" applyBorder="1" applyAlignment="1">
      <alignment horizontal="left" vertical="top" wrapText="1"/>
    </xf>
    <xf numFmtId="0" fontId="22" fillId="0" borderId="49" xfId="0" applyFont="1" applyBorder="1" applyAlignment="1">
      <alignment horizontal="center" vertical="center"/>
    </xf>
    <xf numFmtId="2" fontId="22" fillId="0" borderId="49" xfId="0" applyNumberFormat="1" applyFont="1" applyBorder="1" applyAlignment="1">
      <alignment horizontal="center" vertical="center"/>
    </xf>
    <xf numFmtId="44" fontId="22" fillId="0" borderId="49" xfId="0" applyNumberFormat="1" applyFont="1" applyBorder="1" applyAlignment="1">
      <alignment horizontal="center" vertical="center"/>
    </xf>
    <xf numFmtId="44" fontId="22" fillId="0" borderId="49" xfId="0" applyNumberFormat="1" applyFont="1" applyBorder="1" applyAlignment="1">
      <alignment vertical="center"/>
    </xf>
    <xf numFmtId="44" fontId="23" fillId="8" borderId="10" xfId="0" applyNumberFormat="1" applyFont="1" applyFill="1" applyBorder="1"/>
    <xf numFmtId="44" fontId="25" fillId="4" borderId="57" xfId="0" applyNumberFormat="1" applyFont="1" applyFill="1" applyBorder="1" applyAlignment="1">
      <alignment horizontal="center" vertical="center" wrapText="1"/>
    </xf>
    <xf numFmtId="44" fontId="25" fillId="4" borderId="58" xfId="0" applyNumberFormat="1" applyFont="1" applyFill="1" applyBorder="1" applyAlignment="1">
      <alignment horizontal="center" vertical="center" wrapText="1"/>
    </xf>
    <xf numFmtId="44" fontId="25" fillId="4" borderId="60" xfId="2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165" fontId="21" fillId="8" borderId="53" xfId="0" applyNumberFormat="1" applyFont="1" applyFill="1" applyBorder="1" applyAlignment="1" applyProtection="1"/>
    <xf numFmtId="165" fontId="21" fillId="8" borderId="53" xfId="0" applyNumberFormat="1" applyFont="1" applyFill="1" applyBorder="1" applyAlignment="1" applyProtection="1">
      <alignment horizontal="right"/>
    </xf>
    <xf numFmtId="164" fontId="21" fillId="8" borderId="54" xfId="1" applyFont="1" applyFill="1" applyBorder="1" applyAlignment="1" applyProtection="1"/>
    <xf numFmtId="2" fontId="21" fillId="8" borderId="52" xfId="0" applyNumberFormat="1" applyFont="1" applyFill="1" applyBorder="1" applyAlignment="1" applyProtection="1">
      <alignment horizontal="center"/>
    </xf>
    <xf numFmtId="0" fontId="15" fillId="0" borderId="35" xfId="0" applyNumberFormat="1" applyFont="1" applyBorder="1" applyAlignment="1">
      <alignment horizontal="center" vertical="center" wrapText="1"/>
    </xf>
    <xf numFmtId="0" fontId="15" fillId="0" borderId="34" xfId="0" applyNumberFormat="1" applyFont="1" applyBorder="1" applyAlignment="1">
      <alignment horizontal="center" vertical="center" wrapText="1"/>
    </xf>
    <xf numFmtId="0" fontId="15" fillId="0" borderId="33" xfId="0" applyNumberFormat="1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4" fillId="7" borderId="28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4" fillId="7" borderId="27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4" borderId="25" xfId="0" applyNumberFormat="1" applyFont="1" applyFill="1" applyBorder="1" applyAlignment="1" applyProtection="1">
      <alignment horizontal="left" vertical="center"/>
    </xf>
    <xf numFmtId="0" fontId="12" fillId="4" borderId="24" xfId="0" applyNumberFormat="1" applyFont="1" applyFill="1" applyBorder="1" applyAlignment="1" applyProtection="1">
      <alignment horizontal="left" vertical="center"/>
    </xf>
    <xf numFmtId="0" fontId="12" fillId="4" borderId="23" xfId="0" applyNumberFormat="1" applyFont="1" applyFill="1" applyBorder="1" applyAlignment="1" applyProtection="1">
      <alignment horizontal="left" vertical="center"/>
    </xf>
    <xf numFmtId="165" fontId="10" fillId="6" borderId="28" xfId="0" applyNumberFormat="1" applyFont="1" applyFill="1" applyBorder="1" applyAlignment="1" applyProtection="1">
      <alignment horizontal="center" vertical="center"/>
    </xf>
    <xf numFmtId="165" fontId="10" fillId="6" borderId="0" xfId="0" applyNumberFormat="1" applyFont="1" applyFill="1" applyBorder="1" applyAlignment="1" applyProtection="1">
      <alignment horizontal="center" vertical="center"/>
    </xf>
    <xf numFmtId="165" fontId="10" fillId="6" borderId="27" xfId="0" applyNumberFormat="1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9" fillId="5" borderId="25" xfId="0" applyFont="1" applyFill="1" applyBorder="1" applyAlignment="1">
      <alignment horizontal="left" vertical="center" wrapText="1"/>
    </xf>
    <xf numFmtId="0" fontId="9" fillId="5" borderId="24" xfId="0" applyFont="1" applyFill="1" applyBorder="1" applyAlignment="1">
      <alignment horizontal="left" vertical="center" wrapText="1"/>
    </xf>
    <xf numFmtId="0" fontId="9" fillId="5" borderId="23" xfId="0" applyFont="1" applyFill="1" applyBorder="1" applyAlignment="1">
      <alignment horizontal="left" vertical="center" wrapText="1"/>
    </xf>
    <xf numFmtId="0" fontId="20" fillId="0" borderId="48" xfId="0" applyFont="1" applyFill="1" applyBorder="1" applyAlignment="1">
      <alignment horizontal="center" vertical="center" wrapText="1"/>
    </xf>
    <xf numFmtId="0" fontId="20" fillId="0" borderId="49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17" fillId="0" borderId="36" xfId="0" applyNumberFormat="1" applyFont="1" applyBorder="1" applyAlignment="1">
      <alignment horizontal="center" vertical="center" wrapText="1"/>
    </xf>
    <xf numFmtId="0" fontId="17" fillId="0" borderId="37" xfId="0" applyNumberFormat="1" applyFont="1" applyBorder="1" applyAlignment="1">
      <alignment horizontal="center" vertical="center" wrapText="1"/>
    </xf>
    <xf numFmtId="0" fontId="17" fillId="0" borderId="38" xfId="0" applyNumberFormat="1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39" xfId="0" applyFont="1" applyFill="1" applyBorder="1" applyAlignment="1">
      <alignment horizontal="center" vertical="justify"/>
    </xf>
    <xf numFmtId="0" fontId="18" fillId="0" borderId="40" xfId="0" applyFont="1" applyFill="1" applyBorder="1" applyAlignment="1">
      <alignment horizontal="center" vertical="justify"/>
    </xf>
    <xf numFmtId="0" fontId="18" fillId="0" borderId="41" xfId="0" applyFont="1" applyFill="1" applyBorder="1" applyAlignment="1">
      <alignment horizontal="center" vertical="justify"/>
    </xf>
    <xf numFmtId="0" fontId="19" fillId="0" borderId="42" xfId="0" applyFont="1" applyFill="1" applyBorder="1" applyAlignment="1">
      <alignment horizontal="center" vertical="center" wrapText="1"/>
    </xf>
    <xf numFmtId="0" fontId="19" fillId="0" borderId="43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4" fillId="8" borderId="45" xfId="0" applyFont="1" applyFill="1" applyBorder="1" applyAlignment="1">
      <alignment horizontal="center" vertical="center" wrapText="1"/>
    </xf>
    <xf numFmtId="0" fontId="14" fillId="8" borderId="46" xfId="0" applyFont="1" applyFill="1" applyBorder="1" applyAlignment="1">
      <alignment horizontal="center" vertical="center" wrapText="1"/>
    </xf>
    <xf numFmtId="0" fontId="14" fillId="8" borderId="47" xfId="0" applyFont="1" applyFill="1" applyBorder="1" applyAlignment="1">
      <alignment horizontal="center" vertical="center" wrapText="1"/>
    </xf>
    <xf numFmtId="0" fontId="14" fillId="8" borderId="48" xfId="0" applyFont="1" applyFill="1" applyBorder="1" applyAlignment="1">
      <alignment horizontal="center" vertical="center" wrapText="1"/>
    </xf>
    <xf numFmtId="0" fontId="14" fillId="8" borderId="49" xfId="0" applyFont="1" applyFill="1" applyBorder="1" applyAlignment="1">
      <alignment horizontal="center" vertical="center" wrapText="1"/>
    </xf>
    <xf numFmtId="0" fontId="14" fillId="8" borderId="50" xfId="0" applyFont="1" applyFill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3" fillId="8" borderId="55" xfId="0" applyFont="1" applyFill="1" applyBorder="1" applyAlignment="1">
      <alignment horizontal="right" vertical="center"/>
    </xf>
    <xf numFmtId="0" fontId="23" fillId="8" borderId="17" xfId="0" applyFont="1" applyFill="1" applyBorder="1" applyAlignment="1">
      <alignment horizontal="right" vertical="center"/>
    </xf>
    <xf numFmtId="0" fontId="23" fillId="8" borderId="16" xfId="0" applyFont="1" applyFill="1" applyBorder="1" applyAlignment="1">
      <alignment horizontal="right" vertical="center"/>
    </xf>
    <xf numFmtId="0" fontId="24" fillId="0" borderId="35" xfId="0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5" fillId="4" borderId="56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44" fontId="25" fillId="4" borderId="59" xfId="2" applyFont="1" applyFill="1" applyBorder="1" applyAlignment="1">
      <alignment horizontal="center" vertical="center" wrapText="1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7</xdr:col>
      <xdr:colOff>657225</xdr:colOff>
      <xdr:row>3</xdr:row>
      <xdr:rowOff>95250</xdr:rowOff>
    </xdr:to>
    <xdr:pic>
      <xdr:nvPicPr>
        <xdr:cNvPr id="2" name="Imagen 4" descr="LOSCABOSSIN-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66" t="7208" r="10837" b="16531"/>
        <a:stretch>
          <a:fillRect/>
        </a:stretch>
      </xdr:blipFill>
      <xdr:spPr bwMode="auto">
        <a:xfrm>
          <a:off x="4676775" y="0"/>
          <a:ext cx="13144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66675</xdr:colOff>
      <xdr:row>0</xdr:row>
      <xdr:rowOff>47625</xdr:rowOff>
    </xdr:from>
    <xdr:ext cx="704850" cy="1031421"/>
    <xdr:pic>
      <xdr:nvPicPr>
        <xdr:cNvPr id="3" name="Imagen 10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52" r="16695"/>
        <a:stretch>
          <a:fillRect/>
        </a:stretch>
      </xdr:blipFill>
      <xdr:spPr bwMode="auto">
        <a:xfrm>
          <a:off x="66675" y="47625"/>
          <a:ext cx="704850" cy="1031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0</xdr:row>
      <xdr:rowOff>28575</xdr:rowOff>
    </xdr:from>
    <xdr:to>
      <xdr:col>6</xdr:col>
      <xdr:colOff>47625</xdr:colOff>
      <xdr:row>5</xdr:row>
      <xdr:rowOff>76200</xdr:rowOff>
    </xdr:to>
    <xdr:pic>
      <xdr:nvPicPr>
        <xdr:cNvPr id="2" name="Imagen 1" descr="LOSCABOSSIN-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28575"/>
          <a:ext cx="22764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193250</xdr:colOff>
      <xdr:row>1</xdr:row>
      <xdr:rowOff>111702</xdr:rowOff>
    </xdr:from>
    <xdr:ext cx="814668" cy="81466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3250" y="206952"/>
          <a:ext cx="814668" cy="814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L33"/>
  <sheetViews>
    <sheetView zoomScale="55" zoomScaleNormal="55" zoomScaleSheetLayoutView="85" workbookViewId="0">
      <selection activeCell="I40" sqref="I40"/>
    </sheetView>
  </sheetViews>
  <sheetFormatPr baseColWidth="10" defaultRowHeight="12.75"/>
  <cols>
    <col min="1" max="1" width="10" style="1" customWidth="1"/>
    <col min="2" max="2" width="71.42578125" style="1" customWidth="1"/>
    <col min="3" max="3" width="10.28515625" style="1" customWidth="1"/>
    <col min="4" max="4" width="10" style="3" bestFit="1" customWidth="1"/>
    <col min="5" max="5" width="7.42578125" style="2" bestFit="1" customWidth="1"/>
    <col min="6" max="6" width="9.5703125" style="2" bestFit="1" customWidth="1"/>
    <col min="7" max="7" width="12.85546875" style="1" bestFit="1" customWidth="1"/>
    <col min="8" max="8" width="25.42578125" style="1" customWidth="1"/>
    <col min="9" max="9" width="19.28515625" style="1" bestFit="1" customWidth="1"/>
    <col min="10" max="16384" width="11.42578125" style="1"/>
  </cols>
  <sheetData>
    <row r="1" spans="1:116" s="19" customFormat="1" ht="24" customHeight="1">
      <c r="A1" s="75" t="s">
        <v>50</v>
      </c>
      <c r="B1" s="76"/>
      <c r="C1" s="76"/>
      <c r="D1" s="76"/>
      <c r="E1" s="76"/>
      <c r="F1" s="76"/>
      <c r="G1" s="76"/>
      <c r="H1" s="77"/>
    </row>
    <row r="2" spans="1:116" s="19" customFormat="1" ht="24" customHeight="1">
      <c r="A2" s="78" t="s">
        <v>49</v>
      </c>
      <c r="B2" s="79"/>
      <c r="C2" s="79"/>
      <c r="D2" s="79"/>
      <c r="E2" s="79"/>
      <c r="F2" s="79"/>
      <c r="G2" s="79"/>
      <c r="H2" s="80"/>
    </row>
    <row r="3" spans="1:116" s="19" customFormat="1" ht="24" customHeight="1">
      <c r="A3" s="81" t="s">
        <v>48</v>
      </c>
      <c r="B3" s="82"/>
      <c r="C3" s="82"/>
      <c r="D3" s="82"/>
      <c r="E3" s="82"/>
      <c r="F3" s="82"/>
      <c r="G3" s="82"/>
      <c r="H3" s="83"/>
    </row>
    <row r="4" spans="1:116" ht="35.25" customHeight="1" thickBot="1">
      <c r="A4" s="84" t="s">
        <v>47</v>
      </c>
      <c r="B4" s="85"/>
      <c r="C4" s="85"/>
      <c r="D4" s="85"/>
      <c r="E4" s="85"/>
      <c r="F4" s="85"/>
      <c r="G4" s="85"/>
      <c r="H4" s="8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</row>
    <row r="5" spans="1:116" s="17" customFormat="1" ht="16.5" customHeight="1">
      <c r="A5" s="87" t="s">
        <v>46</v>
      </c>
      <c r="B5" s="88"/>
      <c r="C5" s="88"/>
      <c r="D5" s="88"/>
      <c r="E5" s="88"/>
      <c r="F5" s="88"/>
      <c r="G5" s="88"/>
      <c r="H5" s="8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</row>
    <row r="6" spans="1:116" s="17" customFormat="1" ht="17.25" customHeight="1" collapsed="1">
      <c r="A6" s="90" t="s">
        <v>45</v>
      </c>
      <c r="B6" s="91"/>
      <c r="C6" s="91"/>
      <c r="D6" s="91"/>
      <c r="E6" s="91"/>
      <c r="F6" s="91"/>
      <c r="G6" s="91"/>
      <c r="H6" s="92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</row>
    <row r="7" spans="1:116" s="17" customFormat="1" ht="15.75" customHeight="1">
      <c r="A7" s="87" t="s">
        <v>44</v>
      </c>
      <c r="B7" s="88"/>
      <c r="C7" s="88"/>
      <c r="D7" s="88"/>
      <c r="E7" s="88"/>
      <c r="F7" s="88"/>
      <c r="G7" s="88"/>
      <c r="H7" s="89"/>
      <c r="I7" s="19"/>
      <c r="J7" s="19" t="s">
        <v>43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</row>
    <row r="8" spans="1:116" s="17" customFormat="1" ht="24" customHeight="1" thickBot="1">
      <c r="A8" s="93" t="s">
        <v>42</v>
      </c>
      <c r="B8" s="94"/>
      <c r="C8" s="94"/>
      <c r="D8" s="94"/>
      <c r="E8" s="94"/>
      <c r="F8" s="94"/>
      <c r="G8" s="94"/>
      <c r="H8" s="95"/>
      <c r="I8" s="19"/>
      <c r="J8" s="19">
        <v>1123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</row>
    <row r="9" spans="1:116" s="17" customFormat="1" ht="14.25" customHeight="1" thickBot="1">
      <c r="A9" s="43" t="s">
        <v>41</v>
      </c>
      <c r="B9" s="96" t="s">
        <v>40</v>
      </c>
      <c r="C9" s="97"/>
      <c r="D9" s="98"/>
      <c r="E9" s="42" t="s">
        <v>39</v>
      </c>
      <c r="F9" s="41" t="s">
        <v>38</v>
      </c>
      <c r="G9" s="41" t="s">
        <v>37</v>
      </c>
      <c r="H9" s="40" t="s">
        <v>0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</row>
    <row r="10" spans="1:116" s="17" customFormat="1" ht="5.0999999999999996" customHeight="1" thickBot="1">
      <c r="A10" s="39"/>
      <c r="B10" s="38"/>
      <c r="C10" s="38"/>
      <c r="D10" s="37"/>
      <c r="E10" s="36"/>
      <c r="F10" s="35"/>
      <c r="G10" s="34"/>
      <c r="H10" s="33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</row>
    <row r="11" spans="1:116" s="17" customFormat="1" ht="18.75" thickBot="1">
      <c r="A11" s="99"/>
      <c r="B11" s="100"/>
      <c r="C11" s="100"/>
      <c r="D11" s="100"/>
      <c r="E11" s="100"/>
      <c r="F11" s="100"/>
      <c r="G11" s="100"/>
      <c r="H11" s="101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</row>
    <row r="12" spans="1:116" s="17" customFormat="1" ht="19.5" thickBot="1">
      <c r="A12" s="32"/>
      <c r="B12" s="103" t="s">
        <v>36</v>
      </c>
      <c r="C12" s="104"/>
      <c r="D12" s="105"/>
      <c r="E12" s="103"/>
      <c r="F12" s="104">
        <v>1</v>
      </c>
      <c r="G12" s="105"/>
      <c r="H12" s="3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</row>
    <row r="13" spans="1:116" s="17" customFormat="1" ht="30">
      <c r="A13" s="27" t="s">
        <v>35</v>
      </c>
      <c r="B13" s="62" t="s">
        <v>34</v>
      </c>
      <c r="C13" s="63"/>
      <c r="D13" s="64"/>
      <c r="E13" s="23" t="s">
        <v>13</v>
      </c>
      <c r="F13" s="22">
        <f>J8*0.5</f>
        <v>561.5</v>
      </c>
      <c r="G13" s="21">
        <v>8.1300000000000008</v>
      </c>
      <c r="H13" s="20">
        <f>G13*F13</f>
        <v>4564.9950000000008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</row>
    <row r="14" spans="1:116" s="17" customFormat="1" ht="30.75" thickBot="1">
      <c r="A14" s="27" t="s">
        <v>33</v>
      </c>
      <c r="B14" s="65" t="s">
        <v>32</v>
      </c>
      <c r="C14" s="66"/>
      <c r="D14" s="67"/>
      <c r="E14" s="23" t="s">
        <v>13</v>
      </c>
      <c r="F14" s="22">
        <f>J8*0.8</f>
        <v>898.40000000000009</v>
      </c>
      <c r="G14" s="21">
        <v>8.82</v>
      </c>
      <c r="H14" s="20">
        <f>G14*F14</f>
        <v>7923.8880000000008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</row>
    <row r="15" spans="1:116" s="17" customFormat="1" ht="19.5" thickBot="1">
      <c r="A15" s="32"/>
      <c r="B15" s="103" t="s">
        <v>31</v>
      </c>
      <c r="C15" s="104"/>
      <c r="D15" s="105"/>
      <c r="E15" s="103"/>
      <c r="F15" s="104">
        <v>1</v>
      </c>
      <c r="G15" s="105"/>
      <c r="H15" s="3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</row>
    <row r="16" spans="1:116" s="17" customFormat="1" ht="30">
      <c r="A16" s="27" t="s">
        <v>30</v>
      </c>
      <c r="B16" s="62" t="s">
        <v>29</v>
      </c>
      <c r="C16" s="63"/>
      <c r="D16" s="64"/>
      <c r="E16" s="23" t="s">
        <v>17</v>
      </c>
      <c r="F16" s="22">
        <f>J8*0.6*0.8</f>
        <v>539.04</v>
      </c>
      <c r="G16" s="21">
        <v>462.97</v>
      </c>
      <c r="H16" s="20">
        <f t="shared" ref="H16:H22" si="0">G16*F16</f>
        <v>249559.34880000001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</row>
    <row r="17" spans="1:116" s="17" customFormat="1" ht="30">
      <c r="A17" s="27" t="s">
        <v>28</v>
      </c>
      <c r="B17" s="26" t="s">
        <v>27</v>
      </c>
      <c r="C17" s="25"/>
      <c r="D17" s="24"/>
      <c r="E17" s="23" t="s">
        <v>13</v>
      </c>
      <c r="F17" s="22">
        <f>J8*0.6</f>
        <v>673.8</v>
      </c>
      <c r="G17" s="21">
        <v>20.399999999999999</v>
      </c>
      <c r="H17" s="20">
        <f t="shared" si="0"/>
        <v>13745.519999999999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</row>
    <row r="18" spans="1:116" s="17" customFormat="1" ht="30" customHeight="1">
      <c r="A18" s="27" t="s">
        <v>26</v>
      </c>
      <c r="B18" s="26" t="s">
        <v>25</v>
      </c>
      <c r="C18" s="25"/>
      <c r="D18" s="24"/>
      <c r="E18" s="23" t="s">
        <v>13</v>
      </c>
      <c r="F18" s="22">
        <f>0.6*J8</f>
        <v>673.8</v>
      </c>
      <c r="G18" s="21">
        <v>121.96</v>
      </c>
      <c r="H18" s="20">
        <f t="shared" si="0"/>
        <v>82176.647999999986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</row>
    <row r="19" spans="1:116" s="17" customFormat="1" ht="54" customHeight="1">
      <c r="A19" s="27" t="s">
        <v>24</v>
      </c>
      <c r="B19" s="26" t="s">
        <v>23</v>
      </c>
      <c r="C19" s="25"/>
      <c r="D19" s="24"/>
      <c r="E19" s="23" t="s">
        <v>3</v>
      </c>
      <c r="F19" s="22">
        <f>J8</f>
        <v>1123</v>
      </c>
      <c r="G19" s="21">
        <v>930.89</v>
      </c>
      <c r="H19" s="20">
        <f t="shared" si="0"/>
        <v>1045389.47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</row>
    <row r="20" spans="1:116" s="17" customFormat="1" ht="37.5" customHeight="1">
      <c r="A20" s="27" t="s">
        <v>15</v>
      </c>
      <c r="B20" s="26" t="s">
        <v>22</v>
      </c>
      <c r="C20" s="25"/>
      <c r="D20" s="24"/>
      <c r="E20" s="23" t="s">
        <v>13</v>
      </c>
      <c r="F20" s="22">
        <f>J8*0.2</f>
        <v>224.60000000000002</v>
      </c>
      <c r="G20" s="21">
        <v>299.33999999999997</v>
      </c>
      <c r="H20" s="20">
        <f t="shared" si="0"/>
        <v>67231.763999999996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</row>
    <row r="21" spans="1:116" s="17" customFormat="1" ht="31.5" customHeight="1">
      <c r="A21" s="27" t="s">
        <v>21</v>
      </c>
      <c r="B21" s="26" t="s">
        <v>20</v>
      </c>
      <c r="C21" s="25"/>
      <c r="D21" s="24"/>
      <c r="E21" s="23" t="s">
        <v>3</v>
      </c>
      <c r="F21" s="22">
        <f>J8</f>
        <v>1123</v>
      </c>
      <c r="G21" s="21">
        <v>34.07</v>
      </c>
      <c r="H21" s="20">
        <f t="shared" si="0"/>
        <v>38260.61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</row>
    <row r="22" spans="1:116" s="17" customFormat="1" ht="30.75" thickBot="1">
      <c r="A22" s="27" t="s">
        <v>19</v>
      </c>
      <c r="B22" s="26" t="s">
        <v>18</v>
      </c>
      <c r="C22" s="25"/>
      <c r="D22" s="24"/>
      <c r="E22" s="23" t="s">
        <v>17</v>
      </c>
      <c r="F22" s="22">
        <f>0.26*J8</f>
        <v>291.98</v>
      </c>
      <c r="G22" s="21">
        <v>162.9</v>
      </c>
      <c r="H22" s="20">
        <f t="shared" si="0"/>
        <v>47563.542000000001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</row>
    <row r="23" spans="1:116" s="17" customFormat="1" ht="19.5" thickBot="1">
      <c r="A23" s="32"/>
      <c r="B23" s="103" t="s">
        <v>16</v>
      </c>
      <c r="C23" s="104"/>
      <c r="D23" s="105"/>
      <c r="E23" s="103"/>
      <c r="F23" s="104">
        <v>1</v>
      </c>
      <c r="G23" s="105"/>
      <c r="H23" s="3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</row>
    <row r="24" spans="1:116" s="17" customFormat="1" ht="51" customHeight="1">
      <c r="A24" s="27" t="s">
        <v>15</v>
      </c>
      <c r="B24" s="68" t="s">
        <v>14</v>
      </c>
      <c r="C24" s="69"/>
      <c r="D24" s="70"/>
      <c r="E24" s="23" t="s">
        <v>13</v>
      </c>
      <c r="F24" s="22">
        <f>J8*0.8</f>
        <v>898.40000000000009</v>
      </c>
      <c r="G24" s="21">
        <v>299.33999999999997</v>
      </c>
      <c r="H24" s="20">
        <f>G24*F24</f>
        <v>268927.05599999998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</row>
    <row r="25" spans="1:116" s="17" customFormat="1" ht="51" customHeight="1">
      <c r="A25" s="27" t="s">
        <v>12</v>
      </c>
      <c r="B25" s="30" t="s">
        <v>11</v>
      </c>
      <c r="C25" s="29"/>
      <c r="D25" s="28"/>
      <c r="E25" s="23" t="s">
        <v>3</v>
      </c>
      <c r="F25" s="22">
        <f>(J8/3)*0.9</f>
        <v>336.9</v>
      </c>
      <c r="G25" s="21">
        <v>194.51</v>
      </c>
      <c r="H25" s="20">
        <f>G25*F25</f>
        <v>65530.418999999994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</row>
    <row r="26" spans="1:116" s="17" customFormat="1" ht="57" customHeight="1">
      <c r="A26" s="27" t="s">
        <v>10</v>
      </c>
      <c r="B26" s="26" t="s">
        <v>9</v>
      </c>
      <c r="C26" s="25"/>
      <c r="D26" s="24"/>
      <c r="E26" s="23" t="s">
        <v>3</v>
      </c>
      <c r="F26" s="22">
        <f>J8</f>
        <v>1123</v>
      </c>
      <c r="G26" s="21">
        <f>+(257.21/2)</f>
        <v>128.60499999999999</v>
      </c>
      <c r="H26" s="20">
        <f>G26*F26</f>
        <v>144423.41499999998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</row>
    <row r="27" spans="1:116" s="17" customFormat="1" ht="30">
      <c r="A27" s="27" t="s">
        <v>8</v>
      </c>
      <c r="B27" s="26" t="s">
        <v>7</v>
      </c>
      <c r="C27" s="25"/>
      <c r="D27" s="24"/>
      <c r="E27" s="23" t="s">
        <v>6</v>
      </c>
      <c r="F27" s="22">
        <f>(ROUNDUP(J8/3+1,0))</f>
        <v>376</v>
      </c>
      <c r="G27" s="21">
        <v>85.75</v>
      </c>
      <c r="H27" s="20">
        <f>G27*F27</f>
        <v>32242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</row>
    <row r="28" spans="1:116" s="17" customFormat="1" ht="38.25">
      <c r="A28" s="27" t="s">
        <v>5</v>
      </c>
      <c r="B28" s="26" t="s">
        <v>4</v>
      </c>
      <c r="C28" s="25"/>
      <c r="D28" s="24"/>
      <c r="E28" s="23" t="s">
        <v>3</v>
      </c>
      <c r="F28" s="22">
        <f>J8</f>
        <v>1123</v>
      </c>
      <c r="G28" s="21">
        <v>611.54999999999995</v>
      </c>
      <c r="H28" s="20">
        <f>G28*F28</f>
        <v>686770.64999999991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</row>
    <row r="29" spans="1:116" ht="3" customHeight="1" thickBot="1">
      <c r="A29" s="16"/>
      <c r="B29" s="102"/>
      <c r="C29" s="102"/>
      <c r="D29" s="102"/>
      <c r="E29" s="15"/>
      <c r="F29" s="14"/>
      <c r="G29" s="13"/>
      <c r="H29" s="12"/>
    </row>
    <row r="30" spans="1:116" ht="21" thickBot="1">
      <c r="G30" s="8" t="s">
        <v>2</v>
      </c>
      <c r="H30" s="11">
        <f>SUM(H13:H29)</f>
        <v>2754309.3257999998</v>
      </c>
      <c r="J30" s="10"/>
    </row>
    <row r="31" spans="1:116" ht="21" thickBot="1">
      <c r="B31" s="9"/>
      <c r="G31" s="8" t="s">
        <v>1</v>
      </c>
      <c r="H31" s="7">
        <f>H30*0.16</f>
        <v>440689.49212799995</v>
      </c>
    </row>
    <row r="32" spans="1:116" ht="21" thickBot="1">
      <c r="G32" s="6" t="s">
        <v>0</v>
      </c>
      <c r="H32" s="5">
        <f>H30+H31</f>
        <v>3194998.8179279999</v>
      </c>
    </row>
    <row r="33" spans="8:8">
      <c r="H33" s="4"/>
    </row>
  </sheetData>
  <mergeCells count="17">
    <mergeCell ref="B29:D29"/>
    <mergeCell ref="B23:D23"/>
    <mergeCell ref="E23:G23"/>
    <mergeCell ref="B12:D12"/>
    <mergeCell ref="E12:G12"/>
    <mergeCell ref="B15:D15"/>
    <mergeCell ref="E15:G15"/>
    <mergeCell ref="A6:H6"/>
    <mergeCell ref="A7:H7"/>
    <mergeCell ref="A8:H8"/>
    <mergeCell ref="B9:D9"/>
    <mergeCell ref="A11:H11"/>
    <mergeCell ref="A1:H1"/>
    <mergeCell ref="A2:H2"/>
    <mergeCell ref="A3:H3"/>
    <mergeCell ref="A4:H4"/>
    <mergeCell ref="A5:H5"/>
  </mergeCells>
  <pageMargins left="0.23622047244094491" right="0.23622047244094491" top="0.74803149606299213" bottom="0.74803149606299213" header="0.31496062992125984" footer="0.31496062992125984"/>
  <pageSetup scale="6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abSelected="1" topLeftCell="A40" zoomScale="85" zoomScaleNormal="85" workbookViewId="0">
      <selection activeCell="N17" sqref="N17"/>
    </sheetView>
  </sheetViews>
  <sheetFormatPr baseColWidth="10" defaultRowHeight="12.75"/>
  <cols>
    <col min="1" max="1" width="15.42578125" customWidth="1"/>
    <col min="2" max="2" width="63" customWidth="1"/>
    <col min="6" max="6" width="20.85546875" customWidth="1"/>
  </cols>
  <sheetData>
    <row r="1" spans="1:6" ht="7.5" customHeight="1" thickBot="1"/>
    <row r="2" spans="1:6" ht="19.5" customHeight="1">
      <c r="A2" s="109" t="s">
        <v>50</v>
      </c>
      <c r="B2" s="110"/>
      <c r="C2" s="110"/>
      <c r="D2" s="110"/>
      <c r="E2" s="110"/>
      <c r="F2" s="111"/>
    </row>
    <row r="3" spans="1:6" ht="18.75" customHeight="1">
      <c r="A3" s="112" t="s">
        <v>49</v>
      </c>
      <c r="B3" s="113"/>
      <c r="C3" s="113"/>
      <c r="D3" s="113"/>
      <c r="E3" s="113"/>
      <c r="F3" s="114"/>
    </row>
    <row r="4" spans="1:6">
      <c r="A4" s="115" t="s">
        <v>48</v>
      </c>
      <c r="B4" s="116"/>
      <c r="C4" s="116"/>
      <c r="D4" s="116"/>
      <c r="E4" s="116"/>
      <c r="F4" s="117"/>
    </row>
    <row r="5" spans="1:6" ht="32.25" customHeight="1" thickBot="1">
      <c r="A5" s="118" t="s">
        <v>51</v>
      </c>
      <c r="B5" s="119"/>
      <c r="C5" s="119"/>
      <c r="D5" s="119"/>
      <c r="E5" s="119"/>
      <c r="F5" s="120"/>
    </row>
    <row r="6" spans="1:6">
      <c r="A6" s="121" t="s">
        <v>46</v>
      </c>
      <c r="B6" s="122"/>
      <c r="C6" s="122"/>
      <c r="D6" s="122"/>
      <c r="E6" s="122"/>
      <c r="F6" s="123"/>
    </row>
    <row r="7" spans="1:6" ht="15">
      <c r="A7" s="106" t="s">
        <v>52</v>
      </c>
      <c r="B7" s="107"/>
      <c r="C7" s="107"/>
      <c r="D7" s="107"/>
      <c r="E7" s="107"/>
      <c r="F7" s="108"/>
    </row>
    <row r="8" spans="1:6">
      <c r="A8" s="124" t="s">
        <v>53</v>
      </c>
      <c r="B8" s="125"/>
      <c r="C8" s="125"/>
      <c r="D8" s="125"/>
      <c r="E8" s="125"/>
      <c r="F8" s="126"/>
    </row>
    <row r="9" spans="1:6" ht="15">
      <c r="A9" s="127" t="s">
        <v>54</v>
      </c>
      <c r="B9" s="128"/>
      <c r="C9" s="128"/>
      <c r="D9" s="128"/>
      <c r="E9" s="128"/>
      <c r="F9" s="129"/>
    </row>
    <row r="10" spans="1:6">
      <c r="A10" s="44" t="s">
        <v>41</v>
      </c>
      <c r="B10" s="45" t="s">
        <v>40</v>
      </c>
      <c r="C10" s="46" t="s">
        <v>39</v>
      </c>
      <c r="D10" s="47" t="s">
        <v>38</v>
      </c>
      <c r="E10" s="45" t="s">
        <v>37</v>
      </c>
      <c r="F10" s="48" t="s">
        <v>55</v>
      </c>
    </row>
    <row r="11" spans="1:6" ht="18.75">
      <c r="A11" s="74">
        <v>1</v>
      </c>
      <c r="B11" s="71" t="s">
        <v>59</v>
      </c>
      <c r="C11" s="71"/>
      <c r="D11" s="71"/>
      <c r="E11" s="72" t="s">
        <v>2</v>
      </c>
      <c r="F11" s="73">
        <f>SUM(F13:F28)</f>
        <v>0</v>
      </c>
    </row>
    <row r="12" spans="1:6" ht="15">
      <c r="A12" s="49"/>
      <c r="B12" s="49" t="s">
        <v>36</v>
      </c>
      <c r="C12" s="49"/>
      <c r="D12" s="50"/>
      <c r="E12" s="51"/>
      <c r="F12" s="49"/>
    </row>
    <row r="13" spans="1:6" ht="45">
      <c r="A13" s="52" t="s">
        <v>35</v>
      </c>
      <c r="B13" s="53" t="s">
        <v>34</v>
      </c>
      <c r="C13" s="54" t="s">
        <v>13</v>
      </c>
      <c r="D13" s="55">
        <v>561.5</v>
      </c>
      <c r="E13" s="56"/>
      <c r="F13" s="57"/>
    </row>
    <row r="14" spans="1:6" ht="30">
      <c r="A14" s="52" t="s">
        <v>33</v>
      </c>
      <c r="B14" s="53" t="s">
        <v>32</v>
      </c>
      <c r="C14" s="52" t="s">
        <v>13</v>
      </c>
      <c r="D14" s="55">
        <v>898.40000000000009</v>
      </c>
      <c r="E14" s="56"/>
      <c r="F14" s="57"/>
    </row>
    <row r="15" spans="1:6" ht="15">
      <c r="A15" s="49"/>
      <c r="B15" s="49" t="s">
        <v>31</v>
      </c>
      <c r="C15" s="49"/>
      <c r="D15" s="50"/>
      <c r="E15" s="51"/>
      <c r="F15" s="49"/>
    </row>
    <row r="16" spans="1:6" ht="45">
      <c r="A16" s="52" t="s">
        <v>30</v>
      </c>
      <c r="B16" s="53" t="s">
        <v>29</v>
      </c>
      <c r="C16" s="54" t="s">
        <v>17</v>
      </c>
      <c r="D16" s="55">
        <v>539.04</v>
      </c>
      <c r="E16" s="56"/>
      <c r="F16" s="57"/>
    </row>
    <row r="17" spans="1:6" ht="45">
      <c r="A17" s="52" t="s">
        <v>28</v>
      </c>
      <c r="B17" s="53" t="s">
        <v>27</v>
      </c>
      <c r="C17" s="54" t="s">
        <v>13</v>
      </c>
      <c r="D17" s="55">
        <v>673.8</v>
      </c>
      <c r="E17" s="56"/>
      <c r="F17" s="57"/>
    </row>
    <row r="18" spans="1:6" ht="45">
      <c r="A18" s="52" t="s">
        <v>26</v>
      </c>
      <c r="B18" s="53" t="s">
        <v>25</v>
      </c>
      <c r="C18" s="54" t="s">
        <v>13</v>
      </c>
      <c r="D18" s="55">
        <v>673.8</v>
      </c>
      <c r="E18" s="56"/>
      <c r="F18" s="57"/>
    </row>
    <row r="19" spans="1:6" ht="105">
      <c r="A19" s="52" t="s">
        <v>24</v>
      </c>
      <c r="B19" s="53" t="s">
        <v>23</v>
      </c>
      <c r="C19" s="54" t="s">
        <v>3</v>
      </c>
      <c r="D19" s="55">
        <v>1123</v>
      </c>
      <c r="E19" s="56"/>
      <c r="F19" s="57"/>
    </row>
    <row r="20" spans="1:6" ht="60">
      <c r="A20" s="52" t="s">
        <v>15</v>
      </c>
      <c r="B20" s="53" t="s">
        <v>22</v>
      </c>
      <c r="C20" s="54" t="s">
        <v>13</v>
      </c>
      <c r="D20" s="55">
        <v>224.60000000000002</v>
      </c>
      <c r="E20" s="56"/>
      <c r="F20" s="57"/>
    </row>
    <row r="21" spans="1:6" ht="45">
      <c r="A21" s="52" t="s">
        <v>21</v>
      </c>
      <c r="B21" s="53" t="s">
        <v>20</v>
      </c>
      <c r="C21" s="54" t="s">
        <v>3</v>
      </c>
      <c r="D21" s="55">
        <v>1123</v>
      </c>
      <c r="E21" s="56"/>
      <c r="F21" s="57"/>
    </row>
    <row r="22" spans="1:6" ht="45">
      <c r="A22" s="52" t="s">
        <v>19</v>
      </c>
      <c r="B22" s="53" t="s">
        <v>18</v>
      </c>
      <c r="C22" s="54" t="s">
        <v>17</v>
      </c>
      <c r="D22" s="55">
        <v>291.98</v>
      </c>
      <c r="E22" s="56"/>
      <c r="F22" s="57"/>
    </row>
    <row r="23" spans="1:6" ht="15">
      <c r="A23" s="49"/>
      <c r="B23" s="49" t="s">
        <v>16</v>
      </c>
      <c r="C23" s="49"/>
      <c r="D23" s="50"/>
      <c r="E23" s="51"/>
      <c r="F23" s="49"/>
    </row>
    <row r="24" spans="1:6" ht="60">
      <c r="A24" s="52" t="s">
        <v>15</v>
      </c>
      <c r="B24" s="53" t="s">
        <v>14</v>
      </c>
      <c r="C24" s="54" t="s">
        <v>13</v>
      </c>
      <c r="D24" s="55">
        <v>898.40000000000009</v>
      </c>
      <c r="E24" s="56"/>
      <c r="F24" s="57"/>
    </row>
    <row r="25" spans="1:6" ht="60">
      <c r="A25" s="52" t="s">
        <v>12</v>
      </c>
      <c r="B25" s="53" t="s">
        <v>11</v>
      </c>
      <c r="C25" s="54" t="s">
        <v>3</v>
      </c>
      <c r="D25" s="55">
        <v>336.9</v>
      </c>
      <c r="E25" s="56"/>
      <c r="F25" s="57"/>
    </row>
    <row r="26" spans="1:6" ht="90">
      <c r="A26" s="52" t="s">
        <v>10</v>
      </c>
      <c r="B26" s="53" t="s">
        <v>9</v>
      </c>
      <c r="C26" s="54" t="s">
        <v>3</v>
      </c>
      <c r="D26" s="55">
        <v>1123</v>
      </c>
      <c r="E26" s="56"/>
      <c r="F26" s="57"/>
    </row>
    <row r="27" spans="1:6" ht="45">
      <c r="A27" s="52" t="s">
        <v>8</v>
      </c>
      <c r="B27" s="53" t="s">
        <v>7</v>
      </c>
      <c r="C27" s="54" t="s">
        <v>6</v>
      </c>
      <c r="D27" s="55">
        <v>376</v>
      </c>
      <c r="E27" s="56"/>
      <c r="F27" s="57"/>
    </row>
    <row r="28" spans="1:6" ht="60">
      <c r="A28" s="52" t="s">
        <v>5</v>
      </c>
      <c r="B28" s="53" t="s">
        <v>4</v>
      </c>
      <c r="C28" s="54" t="s">
        <v>3</v>
      </c>
      <c r="D28" s="55">
        <v>1123</v>
      </c>
      <c r="E28" s="56"/>
      <c r="F28" s="57"/>
    </row>
    <row r="29" spans="1:6" ht="18.75">
      <c r="A29" s="74">
        <v>2</v>
      </c>
      <c r="B29" s="71" t="s">
        <v>182</v>
      </c>
      <c r="C29" s="71"/>
      <c r="D29" s="71"/>
      <c r="E29" s="72" t="s">
        <v>2</v>
      </c>
      <c r="F29" s="73">
        <f>SUM(F31:F98)</f>
        <v>0</v>
      </c>
    </row>
    <row r="30" spans="1:6" ht="15">
      <c r="A30" s="49"/>
      <c r="B30" s="49" t="s">
        <v>31</v>
      </c>
      <c r="C30" s="49"/>
      <c r="D30" s="50"/>
      <c r="E30" s="51"/>
      <c r="F30" s="49"/>
    </row>
    <row r="31" spans="1:6" ht="30">
      <c r="A31" s="52" t="s">
        <v>60</v>
      </c>
      <c r="B31" s="53" t="s">
        <v>61</v>
      </c>
      <c r="C31" s="54" t="s">
        <v>13</v>
      </c>
      <c r="D31" s="55">
        <v>198</v>
      </c>
      <c r="E31" s="56"/>
      <c r="F31" s="57"/>
    </row>
    <row r="32" spans="1:6" ht="45">
      <c r="A32" s="52" t="s">
        <v>62</v>
      </c>
      <c r="B32" s="53" t="s">
        <v>63</v>
      </c>
      <c r="C32" s="52" t="s">
        <v>17</v>
      </c>
      <c r="D32" s="55">
        <v>142.56</v>
      </c>
      <c r="E32" s="56"/>
      <c r="F32" s="57"/>
    </row>
    <row r="33" spans="1:6" ht="30">
      <c r="A33" s="52" t="s">
        <v>64</v>
      </c>
      <c r="B33" s="53" t="s">
        <v>65</v>
      </c>
      <c r="C33" s="52" t="s">
        <v>13</v>
      </c>
      <c r="D33" s="55">
        <v>178.2</v>
      </c>
      <c r="E33" s="56"/>
      <c r="F33" s="57"/>
    </row>
    <row r="34" spans="1:6" ht="75">
      <c r="A34" s="52" t="s">
        <v>66</v>
      </c>
      <c r="B34" s="53" t="s">
        <v>67</v>
      </c>
      <c r="C34" s="52" t="s">
        <v>43</v>
      </c>
      <c r="D34" s="55">
        <v>198</v>
      </c>
      <c r="E34" s="56"/>
      <c r="F34" s="57"/>
    </row>
    <row r="35" spans="1:6" ht="75">
      <c r="A35" s="52" t="s">
        <v>68</v>
      </c>
      <c r="B35" s="53" t="s">
        <v>69</v>
      </c>
      <c r="C35" s="52" t="s">
        <v>13</v>
      </c>
      <c r="D35" s="55">
        <v>118.80000000000001</v>
      </c>
      <c r="E35" s="56"/>
      <c r="F35" s="57"/>
    </row>
    <row r="36" spans="1:6" ht="60">
      <c r="A36" s="52" t="s">
        <v>70</v>
      </c>
      <c r="B36" s="53" t="s">
        <v>71</v>
      </c>
      <c r="C36" s="52" t="s">
        <v>6</v>
      </c>
      <c r="D36" s="55">
        <v>90</v>
      </c>
      <c r="E36" s="56"/>
      <c r="F36" s="57"/>
    </row>
    <row r="37" spans="1:6" ht="75">
      <c r="A37" s="52" t="s">
        <v>72</v>
      </c>
      <c r="B37" s="53" t="s">
        <v>73</v>
      </c>
      <c r="C37" s="52" t="s">
        <v>43</v>
      </c>
      <c r="D37" s="55">
        <v>198</v>
      </c>
      <c r="E37" s="56"/>
      <c r="F37" s="57"/>
    </row>
    <row r="38" spans="1:6" ht="45">
      <c r="A38" s="52" t="s">
        <v>74</v>
      </c>
      <c r="B38" s="53" t="s">
        <v>75</v>
      </c>
      <c r="C38" s="52" t="s">
        <v>13</v>
      </c>
      <c r="D38" s="55">
        <v>432</v>
      </c>
      <c r="E38" s="56"/>
      <c r="F38" s="57"/>
    </row>
    <row r="39" spans="1:6" ht="45">
      <c r="A39" s="52" t="s">
        <v>76</v>
      </c>
      <c r="B39" s="53" t="s">
        <v>77</v>
      </c>
      <c r="C39" s="52" t="s">
        <v>17</v>
      </c>
      <c r="D39" s="55">
        <v>102.42</v>
      </c>
      <c r="E39" s="56"/>
      <c r="F39" s="57"/>
    </row>
    <row r="40" spans="1:6" ht="15">
      <c r="A40" s="49"/>
      <c r="B40" s="49" t="s">
        <v>16</v>
      </c>
      <c r="C40" s="49"/>
      <c r="D40" s="50"/>
      <c r="E40" s="51"/>
      <c r="F40" s="49"/>
    </row>
    <row r="41" spans="1:6" ht="75">
      <c r="A41" s="52" t="s">
        <v>78</v>
      </c>
      <c r="B41" s="53" t="s">
        <v>79</v>
      </c>
      <c r="C41" s="52" t="s">
        <v>13</v>
      </c>
      <c r="D41" s="55">
        <v>554.40000000000009</v>
      </c>
      <c r="E41" s="56"/>
      <c r="F41" s="57"/>
    </row>
    <row r="42" spans="1:6" ht="60">
      <c r="A42" s="52" t="s">
        <v>80</v>
      </c>
      <c r="B42" s="53" t="s">
        <v>81</v>
      </c>
      <c r="C42" s="52" t="s">
        <v>13</v>
      </c>
      <c r="D42" s="55">
        <v>132</v>
      </c>
      <c r="E42" s="56"/>
      <c r="F42" s="57"/>
    </row>
    <row r="43" spans="1:6" ht="60">
      <c r="A43" s="52" t="s">
        <v>82</v>
      </c>
      <c r="B43" s="53" t="s">
        <v>83</v>
      </c>
      <c r="C43" s="52" t="s">
        <v>43</v>
      </c>
      <c r="D43" s="55">
        <v>252</v>
      </c>
      <c r="E43" s="56"/>
      <c r="F43" s="57"/>
    </row>
    <row r="44" spans="1:6" ht="45">
      <c r="A44" s="52" t="s">
        <v>84</v>
      </c>
      <c r="B44" s="53" t="s">
        <v>85</v>
      </c>
      <c r="C44" s="52" t="s">
        <v>13</v>
      </c>
      <c r="D44" s="55">
        <v>177</v>
      </c>
      <c r="E44" s="56"/>
      <c r="F44" s="57"/>
    </row>
    <row r="45" spans="1:6" ht="60">
      <c r="A45" s="52" t="s">
        <v>86</v>
      </c>
      <c r="B45" s="53" t="s">
        <v>87</v>
      </c>
      <c r="C45" s="52" t="s">
        <v>13</v>
      </c>
      <c r="D45" s="55">
        <v>218.34</v>
      </c>
      <c r="E45" s="56"/>
      <c r="F45" s="57"/>
    </row>
    <row r="46" spans="1:6" ht="45">
      <c r="A46" s="52" t="s">
        <v>88</v>
      </c>
      <c r="B46" s="53" t="s">
        <v>89</v>
      </c>
      <c r="C46" s="52" t="s">
        <v>43</v>
      </c>
      <c r="D46" s="55">
        <v>76.800000000000011</v>
      </c>
      <c r="E46" s="56"/>
      <c r="F46" s="57"/>
    </row>
    <row r="47" spans="1:6" ht="45">
      <c r="A47" s="52" t="s">
        <v>90</v>
      </c>
      <c r="B47" s="53" t="s">
        <v>91</v>
      </c>
      <c r="C47" s="52" t="s">
        <v>13</v>
      </c>
      <c r="D47" s="55">
        <v>22.44</v>
      </c>
      <c r="E47" s="56"/>
      <c r="F47" s="57"/>
    </row>
    <row r="48" spans="1:6" ht="15">
      <c r="A48" s="49"/>
      <c r="B48" s="49" t="s">
        <v>92</v>
      </c>
      <c r="C48" s="49"/>
      <c r="D48" s="50"/>
      <c r="E48" s="51"/>
      <c r="F48" s="49"/>
    </row>
    <row r="49" spans="1:6" ht="45">
      <c r="A49" s="52" t="s">
        <v>93</v>
      </c>
      <c r="B49" s="53" t="s">
        <v>94</v>
      </c>
      <c r="C49" s="52" t="s">
        <v>13</v>
      </c>
      <c r="D49" s="55">
        <v>1311.1200000000001</v>
      </c>
      <c r="E49" s="56"/>
      <c r="F49" s="57"/>
    </row>
    <row r="50" spans="1:6" ht="45">
      <c r="A50" s="52" t="s">
        <v>95</v>
      </c>
      <c r="B50" s="53" t="s">
        <v>96</v>
      </c>
      <c r="C50" s="52" t="s">
        <v>13</v>
      </c>
      <c r="D50" s="55">
        <v>175.56</v>
      </c>
      <c r="E50" s="56"/>
      <c r="F50" s="57"/>
    </row>
    <row r="51" spans="1:6" ht="45">
      <c r="A51" s="52" t="s">
        <v>97</v>
      </c>
      <c r="B51" s="53" t="s">
        <v>98</v>
      </c>
      <c r="C51" s="52" t="s">
        <v>43</v>
      </c>
      <c r="D51" s="55">
        <v>390</v>
      </c>
      <c r="E51" s="56"/>
      <c r="F51" s="57"/>
    </row>
    <row r="52" spans="1:6" ht="75">
      <c r="A52" s="52" t="s">
        <v>99</v>
      </c>
      <c r="B52" s="53" t="s">
        <v>100</v>
      </c>
      <c r="C52" s="52" t="s">
        <v>13</v>
      </c>
      <c r="D52" s="55">
        <v>1368</v>
      </c>
      <c r="E52" s="56"/>
      <c r="F52" s="57"/>
    </row>
    <row r="53" spans="1:6" ht="60">
      <c r="A53" s="52" t="s">
        <v>101</v>
      </c>
      <c r="B53" s="53" t="s">
        <v>102</v>
      </c>
      <c r="C53" s="52" t="s">
        <v>13</v>
      </c>
      <c r="D53" s="55">
        <v>175.56</v>
      </c>
      <c r="E53" s="56"/>
      <c r="F53" s="57"/>
    </row>
    <row r="54" spans="1:6" ht="90">
      <c r="A54" s="52" t="s">
        <v>103</v>
      </c>
      <c r="B54" s="53" t="s">
        <v>104</v>
      </c>
      <c r="C54" s="52" t="s">
        <v>13</v>
      </c>
      <c r="D54" s="55">
        <v>218.34</v>
      </c>
      <c r="E54" s="56"/>
      <c r="F54" s="57"/>
    </row>
    <row r="55" spans="1:6" ht="75">
      <c r="A55" s="52" t="s">
        <v>105</v>
      </c>
      <c r="B55" s="53" t="s">
        <v>106</v>
      </c>
      <c r="C55" s="52" t="s">
        <v>13</v>
      </c>
      <c r="D55" s="55">
        <v>177</v>
      </c>
      <c r="E55" s="56"/>
      <c r="F55" s="57"/>
    </row>
    <row r="56" spans="1:6" ht="75">
      <c r="A56" s="52" t="s">
        <v>107</v>
      </c>
      <c r="B56" s="53" t="s">
        <v>108</v>
      </c>
      <c r="C56" s="52" t="s">
        <v>43</v>
      </c>
      <c r="D56" s="55">
        <v>231</v>
      </c>
      <c r="E56" s="56"/>
      <c r="F56" s="57"/>
    </row>
    <row r="57" spans="1:6" ht="60">
      <c r="A57" s="52" t="s">
        <v>109</v>
      </c>
      <c r="B57" s="53" t="s">
        <v>110</v>
      </c>
      <c r="C57" s="52" t="s">
        <v>13</v>
      </c>
      <c r="D57" s="55">
        <v>218.34</v>
      </c>
      <c r="E57" s="56"/>
      <c r="F57" s="57"/>
    </row>
    <row r="58" spans="1:6" ht="45">
      <c r="A58" s="52" t="s">
        <v>111</v>
      </c>
      <c r="B58" s="53" t="s">
        <v>112</v>
      </c>
      <c r="C58" s="52" t="s">
        <v>43</v>
      </c>
      <c r="D58" s="55">
        <v>152.52000000000001</v>
      </c>
      <c r="E58" s="56"/>
      <c r="F58" s="57"/>
    </row>
    <row r="59" spans="1:6" ht="15">
      <c r="A59" s="49"/>
      <c r="B59" s="49" t="s">
        <v>113</v>
      </c>
      <c r="C59" s="49"/>
      <c r="D59" s="50"/>
      <c r="E59" s="51"/>
      <c r="F59" s="49"/>
    </row>
    <row r="60" spans="1:6" ht="45">
      <c r="A60" s="52" t="s">
        <v>114</v>
      </c>
      <c r="B60" s="53" t="s">
        <v>115</v>
      </c>
      <c r="C60" s="52" t="s">
        <v>6</v>
      </c>
      <c r="D60" s="55">
        <v>24</v>
      </c>
      <c r="E60" s="56"/>
      <c r="F60" s="57"/>
    </row>
    <row r="61" spans="1:6" ht="45">
      <c r="A61" s="52" t="s">
        <v>116</v>
      </c>
      <c r="B61" s="53" t="s">
        <v>117</v>
      </c>
      <c r="C61" s="52" t="s">
        <v>6</v>
      </c>
      <c r="D61" s="55">
        <v>18</v>
      </c>
      <c r="E61" s="56"/>
      <c r="F61" s="57"/>
    </row>
    <row r="62" spans="1:6" ht="45">
      <c r="A62" s="52" t="s">
        <v>118</v>
      </c>
      <c r="B62" s="53" t="s">
        <v>119</v>
      </c>
      <c r="C62" s="52" t="s">
        <v>6</v>
      </c>
      <c r="D62" s="55">
        <v>18</v>
      </c>
      <c r="E62" s="56"/>
      <c r="F62" s="57"/>
    </row>
    <row r="63" spans="1:6" ht="45">
      <c r="A63" s="52" t="s">
        <v>120</v>
      </c>
      <c r="B63" s="53" t="s">
        <v>121</v>
      </c>
      <c r="C63" s="52" t="s">
        <v>6</v>
      </c>
      <c r="D63" s="55">
        <v>12</v>
      </c>
      <c r="E63" s="56"/>
      <c r="F63" s="57"/>
    </row>
    <row r="64" spans="1:6" ht="45">
      <c r="A64" s="52" t="s">
        <v>122</v>
      </c>
      <c r="B64" s="53" t="s">
        <v>123</v>
      </c>
      <c r="C64" s="52" t="s">
        <v>6</v>
      </c>
      <c r="D64" s="55">
        <v>24</v>
      </c>
      <c r="E64" s="56"/>
      <c r="F64" s="57"/>
    </row>
    <row r="65" spans="1:6" ht="30">
      <c r="A65" s="52" t="s">
        <v>124</v>
      </c>
      <c r="B65" s="53" t="s">
        <v>125</v>
      </c>
      <c r="C65" s="52" t="s">
        <v>6</v>
      </c>
      <c r="D65" s="55">
        <v>12</v>
      </c>
      <c r="E65" s="56"/>
      <c r="F65" s="57"/>
    </row>
    <row r="66" spans="1:6" ht="15">
      <c r="A66" s="49"/>
      <c r="B66" s="49" t="s">
        <v>126</v>
      </c>
      <c r="C66" s="49"/>
      <c r="D66" s="50"/>
      <c r="E66" s="51"/>
      <c r="F66" s="49"/>
    </row>
    <row r="67" spans="1:6" ht="45">
      <c r="A67" s="52" t="s">
        <v>127</v>
      </c>
      <c r="B67" s="53" t="s">
        <v>128</v>
      </c>
      <c r="C67" s="52" t="s">
        <v>6</v>
      </c>
      <c r="D67" s="55">
        <v>30</v>
      </c>
      <c r="E67" s="56"/>
      <c r="F67" s="57"/>
    </row>
    <row r="68" spans="1:6" ht="45">
      <c r="A68" s="52" t="s">
        <v>129</v>
      </c>
      <c r="B68" s="53" t="s">
        <v>130</v>
      </c>
      <c r="C68" s="52" t="s">
        <v>6</v>
      </c>
      <c r="D68" s="55">
        <v>12</v>
      </c>
      <c r="E68" s="56"/>
      <c r="F68" s="57"/>
    </row>
    <row r="69" spans="1:6" ht="75">
      <c r="A69" s="52" t="s">
        <v>131</v>
      </c>
      <c r="B69" s="53" t="s">
        <v>132</v>
      </c>
      <c r="C69" s="52" t="s">
        <v>6</v>
      </c>
      <c r="D69" s="55">
        <v>12</v>
      </c>
      <c r="E69" s="56"/>
      <c r="F69" s="57"/>
    </row>
    <row r="70" spans="1:6" ht="75">
      <c r="A70" s="52" t="s">
        <v>133</v>
      </c>
      <c r="B70" s="53" t="s">
        <v>134</v>
      </c>
      <c r="C70" s="52" t="s">
        <v>6</v>
      </c>
      <c r="D70" s="55">
        <v>6</v>
      </c>
      <c r="E70" s="56"/>
      <c r="F70" s="57"/>
    </row>
    <row r="71" spans="1:6" ht="60">
      <c r="A71" s="52" t="s">
        <v>135</v>
      </c>
      <c r="B71" s="53" t="s">
        <v>136</v>
      </c>
      <c r="C71" s="52" t="s">
        <v>6</v>
      </c>
      <c r="D71" s="55">
        <v>12</v>
      </c>
      <c r="E71" s="56"/>
      <c r="F71" s="57"/>
    </row>
    <row r="72" spans="1:6" ht="45">
      <c r="A72" s="52" t="s">
        <v>137</v>
      </c>
      <c r="B72" s="53" t="s">
        <v>138</v>
      </c>
      <c r="C72" s="52" t="s">
        <v>6</v>
      </c>
      <c r="D72" s="55">
        <v>30</v>
      </c>
      <c r="E72" s="56"/>
      <c r="F72" s="57"/>
    </row>
    <row r="73" spans="1:6" ht="45">
      <c r="A73" s="52" t="s">
        <v>139</v>
      </c>
      <c r="B73" s="53" t="s">
        <v>140</v>
      </c>
      <c r="C73" s="52" t="s">
        <v>6</v>
      </c>
      <c r="D73" s="55">
        <v>6</v>
      </c>
      <c r="E73" s="56"/>
      <c r="F73" s="57"/>
    </row>
    <row r="74" spans="1:6" ht="15">
      <c r="A74" s="49"/>
      <c r="B74" s="49" t="s">
        <v>141</v>
      </c>
      <c r="C74" s="49"/>
      <c r="D74" s="50"/>
      <c r="E74" s="51"/>
      <c r="F74" s="49"/>
    </row>
    <row r="75" spans="1:6" ht="60">
      <c r="A75" s="52" t="s">
        <v>142</v>
      </c>
      <c r="B75" s="53" t="s">
        <v>143</v>
      </c>
      <c r="C75" s="52" t="s">
        <v>6</v>
      </c>
      <c r="D75" s="55">
        <v>6</v>
      </c>
      <c r="E75" s="56"/>
      <c r="F75" s="57"/>
    </row>
    <row r="76" spans="1:6" ht="45">
      <c r="A76" s="52" t="s">
        <v>144</v>
      </c>
      <c r="B76" s="53" t="s">
        <v>145</v>
      </c>
      <c r="C76" s="52" t="s">
        <v>146</v>
      </c>
      <c r="D76" s="55">
        <v>6</v>
      </c>
      <c r="E76" s="56"/>
      <c r="F76" s="57"/>
    </row>
    <row r="77" spans="1:6" ht="45">
      <c r="A77" s="52" t="s">
        <v>147</v>
      </c>
      <c r="B77" s="53" t="s">
        <v>148</v>
      </c>
      <c r="C77" s="52" t="s">
        <v>6</v>
      </c>
      <c r="D77" s="55">
        <v>6</v>
      </c>
      <c r="E77" s="56"/>
      <c r="F77" s="57"/>
    </row>
    <row r="78" spans="1:6" ht="45">
      <c r="A78" s="52" t="s">
        <v>149</v>
      </c>
      <c r="B78" s="53" t="s">
        <v>150</v>
      </c>
      <c r="C78" s="52" t="s">
        <v>151</v>
      </c>
      <c r="D78" s="55">
        <v>60</v>
      </c>
      <c r="E78" s="56"/>
      <c r="F78" s="57"/>
    </row>
    <row r="79" spans="1:6" ht="45">
      <c r="A79" s="52" t="s">
        <v>152</v>
      </c>
      <c r="B79" s="53" t="s">
        <v>153</v>
      </c>
      <c r="C79" s="52" t="s">
        <v>151</v>
      </c>
      <c r="D79" s="55">
        <v>6</v>
      </c>
      <c r="E79" s="56"/>
      <c r="F79" s="57"/>
    </row>
    <row r="80" spans="1:6" ht="45">
      <c r="A80" s="52" t="s">
        <v>154</v>
      </c>
      <c r="B80" s="53" t="s">
        <v>155</v>
      </c>
      <c r="C80" s="52" t="s">
        <v>6</v>
      </c>
      <c r="D80" s="55">
        <v>30</v>
      </c>
      <c r="E80" s="56"/>
      <c r="F80" s="57"/>
    </row>
    <row r="81" spans="1:6" ht="45">
      <c r="A81" s="52" t="s">
        <v>156</v>
      </c>
      <c r="B81" s="53" t="s">
        <v>157</v>
      </c>
      <c r="C81" s="52" t="s">
        <v>6</v>
      </c>
      <c r="D81" s="55">
        <v>30</v>
      </c>
      <c r="E81" s="56"/>
      <c r="F81" s="57"/>
    </row>
    <row r="82" spans="1:6" ht="15">
      <c r="A82" s="49"/>
      <c r="B82" s="49" t="s">
        <v>158</v>
      </c>
      <c r="C82" s="49"/>
      <c r="D82" s="50"/>
      <c r="E82" s="51"/>
      <c r="F82" s="49"/>
    </row>
    <row r="83" spans="1:6" ht="45">
      <c r="A83" s="52" t="s">
        <v>159</v>
      </c>
      <c r="B83" s="53" t="s">
        <v>160</v>
      </c>
      <c r="C83" s="52" t="s">
        <v>6</v>
      </c>
      <c r="D83" s="55">
        <v>24</v>
      </c>
      <c r="E83" s="56"/>
      <c r="F83" s="57"/>
    </row>
    <row r="84" spans="1:6" ht="15">
      <c r="A84" s="52" t="s">
        <v>161</v>
      </c>
      <c r="B84" s="53" t="s">
        <v>162</v>
      </c>
      <c r="C84" s="52" t="s">
        <v>6</v>
      </c>
      <c r="D84" s="55">
        <v>6</v>
      </c>
      <c r="E84" s="56"/>
      <c r="F84" s="57"/>
    </row>
    <row r="85" spans="1:6" ht="30">
      <c r="A85" s="52" t="s">
        <v>163</v>
      </c>
      <c r="B85" s="53" t="s">
        <v>164</v>
      </c>
      <c r="C85" s="52" t="s">
        <v>6</v>
      </c>
      <c r="D85" s="55">
        <v>12</v>
      </c>
      <c r="E85" s="56"/>
      <c r="F85" s="57"/>
    </row>
    <row r="86" spans="1:6" ht="15">
      <c r="A86" s="52" t="s">
        <v>165</v>
      </c>
      <c r="B86" s="53" t="s">
        <v>166</v>
      </c>
      <c r="C86" s="52" t="s">
        <v>6</v>
      </c>
      <c r="D86" s="55">
        <v>12</v>
      </c>
      <c r="E86" s="56"/>
      <c r="F86" s="57"/>
    </row>
    <row r="87" spans="1:6" ht="15">
      <c r="A87" s="52" t="s">
        <v>167</v>
      </c>
      <c r="B87" s="53" t="s">
        <v>168</v>
      </c>
      <c r="C87" s="52" t="s">
        <v>6</v>
      </c>
      <c r="D87" s="55">
        <v>24</v>
      </c>
      <c r="E87" s="56"/>
      <c r="F87" s="57"/>
    </row>
    <row r="88" spans="1:6" ht="60">
      <c r="A88" s="52" t="s">
        <v>169</v>
      </c>
      <c r="B88" s="53" t="s">
        <v>170</v>
      </c>
      <c r="C88" s="52" t="s">
        <v>6</v>
      </c>
      <c r="D88" s="55">
        <v>60</v>
      </c>
      <c r="E88" s="56"/>
      <c r="F88" s="57"/>
    </row>
    <row r="89" spans="1:6" ht="75">
      <c r="A89" s="52" t="s">
        <v>171</v>
      </c>
      <c r="B89" s="53" t="s">
        <v>172</v>
      </c>
      <c r="C89" s="52" t="s">
        <v>6</v>
      </c>
      <c r="D89" s="55">
        <v>12</v>
      </c>
      <c r="E89" s="56"/>
      <c r="F89" s="57"/>
    </row>
    <row r="90" spans="1:6" ht="15">
      <c r="A90" s="49"/>
      <c r="B90" s="49" t="s">
        <v>141</v>
      </c>
      <c r="C90" s="49"/>
      <c r="D90" s="50"/>
      <c r="E90" s="51"/>
      <c r="F90" s="49"/>
    </row>
    <row r="91" spans="1:6" ht="75">
      <c r="A91" s="52" t="s">
        <v>173</v>
      </c>
      <c r="B91" s="53" t="s">
        <v>174</v>
      </c>
      <c r="C91" s="52" t="s">
        <v>6</v>
      </c>
      <c r="D91" s="55">
        <v>6</v>
      </c>
      <c r="E91" s="56"/>
      <c r="F91" s="57"/>
    </row>
    <row r="92" spans="1:6" ht="15">
      <c r="A92" s="49"/>
      <c r="B92" s="49" t="s">
        <v>158</v>
      </c>
      <c r="C92" s="49"/>
      <c r="D92" s="50"/>
      <c r="E92" s="51"/>
      <c r="F92" s="49"/>
    </row>
    <row r="93" spans="1:6" ht="60">
      <c r="A93" s="52" t="s">
        <v>175</v>
      </c>
      <c r="B93" s="53" t="s">
        <v>176</v>
      </c>
      <c r="C93" s="52" t="s">
        <v>6</v>
      </c>
      <c r="D93" s="55">
        <v>6</v>
      </c>
      <c r="E93" s="56"/>
      <c r="F93" s="57"/>
    </row>
    <row r="94" spans="1:6" ht="30">
      <c r="A94" s="52">
        <v>37</v>
      </c>
      <c r="B94" s="53" t="s">
        <v>177</v>
      </c>
      <c r="C94" s="52" t="s">
        <v>13</v>
      </c>
      <c r="D94" s="55">
        <v>38.22</v>
      </c>
      <c r="E94" s="56"/>
      <c r="F94" s="57"/>
    </row>
    <row r="95" spans="1:6" ht="135">
      <c r="A95" s="52">
        <v>38</v>
      </c>
      <c r="B95" s="53" t="s">
        <v>178</v>
      </c>
      <c r="C95" s="52" t="s">
        <v>6</v>
      </c>
      <c r="D95" s="55">
        <v>6</v>
      </c>
      <c r="E95" s="56"/>
      <c r="F95" s="57"/>
    </row>
    <row r="96" spans="1:6" ht="30">
      <c r="A96" s="52">
        <v>39</v>
      </c>
      <c r="B96" s="53" t="s">
        <v>179</v>
      </c>
      <c r="C96" s="52" t="s">
        <v>17</v>
      </c>
      <c r="D96" s="55">
        <v>90</v>
      </c>
      <c r="E96" s="56"/>
      <c r="F96" s="57"/>
    </row>
    <row r="97" spans="1:6" ht="45">
      <c r="A97" s="52">
        <v>40</v>
      </c>
      <c r="B97" s="53" t="s">
        <v>180</v>
      </c>
      <c r="C97" s="52" t="s">
        <v>17</v>
      </c>
      <c r="D97" s="55">
        <v>66</v>
      </c>
      <c r="E97" s="56"/>
      <c r="F97" s="57"/>
    </row>
    <row r="98" spans="1:6" ht="30">
      <c r="A98" s="52">
        <v>41</v>
      </c>
      <c r="B98" s="53" t="s">
        <v>181</v>
      </c>
      <c r="C98" s="52" t="s">
        <v>6</v>
      </c>
      <c r="D98" s="55">
        <v>6</v>
      </c>
      <c r="E98" s="56"/>
      <c r="F98" s="57"/>
    </row>
    <row r="99" spans="1:6" ht="18.75">
      <c r="A99" s="74">
        <v>3</v>
      </c>
      <c r="B99" s="71" t="s">
        <v>183</v>
      </c>
      <c r="C99" s="71"/>
      <c r="D99" s="71"/>
      <c r="E99" s="72" t="s">
        <v>2</v>
      </c>
      <c r="F99" s="73">
        <f>SUM(F101:F118)</f>
        <v>0</v>
      </c>
    </row>
    <row r="100" spans="1:6" ht="15">
      <c r="A100" s="49"/>
      <c r="B100" s="49" t="s">
        <v>31</v>
      </c>
      <c r="C100" s="49"/>
      <c r="D100" s="50"/>
      <c r="E100" s="51"/>
      <c r="F100" s="49"/>
    </row>
    <row r="101" spans="1:6" ht="30">
      <c r="A101" s="52" t="s">
        <v>60</v>
      </c>
      <c r="B101" s="53" t="s">
        <v>61</v>
      </c>
      <c r="C101" s="52" t="s">
        <v>13</v>
      </c>
      <c r="D101" s="55">
        <v>50.399999999999991</v>
      </c>
      <c r="E101" s="56"/>
      <c r="F101" s="57"/>
    </row>
    <row r="102" spans="1:6" ht="45">
      <c r="A102" s="52" t="s">
        <v>62</v>
      </c>
      <c r="B102" s="53" t="s">
        <v>63</v>
      </c>
      <c r="C102" s="52" t="s">
        <v>17</v>
      </c>
      <c r="D102" s="55">
        <v>22.679999999999996</v>
      </c>
      <c r="E102" s="56"/>
      <c r="F102" s="57"/>
    </row>
    <row r="103" spans="1:6" ht="30">
      <c r="A103" s="52" t="s">
        <v>64</v>
      </c>
      <c r="B103" s="53" t="s">
        <v>65</v>
      </c>
      <c r="C103" s="52" t="s">
        <v>13</v>
      </c>
      <c r="D103" s="55">
        <v>50.399999999999991</v>
      </c>
      <c r="E103" s="56"/>
      <c r="F103" s="57"/>
    </row>
    <row r="104" spans="1:6" ht="75">
      <c r="A104" s="52" t="s">
        <v>66</v>
      </c>
      <c r="B104" s="53" t="s">
        <v>184</v>
      </c>
      <c r="C104" s="52" t="s">
        <v>43</v>
      </c>
      <c r="D104" s="55">
        <v>60</v>
      </c>
      <c r="E104" s="56"/>
      <c r="F104" s="57"/>
    </row>
    <row r="105" spans="1:6" ht="75">
      <c r="A105" s="52" t="s">
        <v>68</v>
      </c>
      <c r="B105" s="53" t="s">
        <v>79</v>
      </c>
      <c r="C105" s="52" t="s">
        <v>13</v>
      </c>
      <c r="D105" s="55">
        <v>117.24000000000001</v>
      </c>
      <c r="E105" s="56"/>
      <c r="F105" s="57"/>
    </row>
    <row r="106" spans="1:6" ht="60">
      <c r="A106" s="52" t="s">
        <v>70</v>
      </c>
      <c r="B106" s="53" t="s">
        <v>71</v>
      </c>
      <c r="C106" s="52" t="s">
        <v>6</v>
      </c>
      <c r="D106" s="55">
        <v>24</v>
      </c>
      <c r="E106" s="56"/>
      <c r="F106" s="57"/>
    </row>
    <row r="107" spans="1:6" ht="75">
      <c r="A107" s="52" t="s">
        <v>72</v>
      </c>
      <c r="B107" s="53" t="s">
        <v>73</v>
      </c>
      <c r="C107" s="52" t="s">
        <v>43</v>
      </c>
      <c r="D107" s="55">
        <v>60</v>
      </c>
      <c r="E107" s="56"/>
      <c r="F107" s="57"/>
    </row>
    <row r="108" spans="1:6" ht="45">
      <c r="A108" s="52" t="s">
        <v>74</v>
      </c>
      <c r="B108" s="53" t="s">
        <v>75</v>
      </c>
      <c r="C108" s="52" t="s">
        <v>13</v>
      </c>
      <c r="D108" s="55">
        <v>117.24</v>
      </c>
      <c r="E108" s="56"/>
      <c r="F108" s="57"/>
    </row>
    <row r="109" spans="1:6" ht="45">
      <c r="A109" s="52" t="s">
        <v>76</v>
      </c>
      <c r="B109" s="53" t="s">
        <v>77</v>
      </c>
      <c r="C109" s="52" t="s">
        <v>17</v>
      </c>
      <c r="D109" s="55">
        <v>24</v>
      </c>
      <c r="E109" s="56"/>
      <c r="F109" s="57"/>
    </row>
    <row r="110" spans="1:6" ht="15">
      <c r="A110" s="49"/>
      <c r="B110" s="49" t="s">
        <v>16</v>
      </c>
      <c r="C110" s="49"/>
      <c r="D110" s="50"/>
      <c r="E110" s="51"/>
      <c r="F110" s="49"/>
    </row>
    <row r="111" spans="1:6" ht="60">
      <c r="A111" s="52" t="s">
        <v>82</v>
      </c>
      <c r="B111" s="53" t="s">
        <v>83</v>
      </c>
      <c r="C111" s="52" t="s">
        <v>43</v>
      </c>
      <c r="D111" s="55">
        <v>36</v>
      </c>
      <c r="E111" s="56"/>
      <c r="F111" s="57"/>
    </row>
    <row r="112" spans="1:6" ht="75">
      <c r="A112" s="52" t="s">
        <v>185</v>
      </c>
      <c r="B112" s="53" t="s">
        <v>186</v>
      </c>
      <c r="C112" s="52" t="s">
        <v>13</v>
      </c>
      <c r="D112" s="55">
        <v>44.400000000000006</v>
      </c>
      <c r="E112" s="56"/>
      <c r="F112" s="57"/>
    </row>
    <row r="113" spans="1:6" ht="15">
      <c r="A113" s="49"/>
      <c r="B113" s="49" t="s">
        <v>92</v>
      </c>
      <c r="C113" s="49"/>
      <c r="D113" s="50"/>
      <c r="E113" s="51"/>
      <c r="F113" s="49"/>
    </row>
    <row r="114" spans="1:6" ht="45">
      <c r="A114" s="52" t="s">
        <v>93</v>
      </c>
      <c r="B114" s="53" t="s">
        <v>94</v>
      </c>
      <c r="C114" s="52" t="s">
        <v>13</v>
      </c>
      <c r="D114" s="55">
        <v>234.48000000000002</v>
      </c>
      <c r="E114" s="56"/>
      <c r="F114" s="57"/>
    </row>
    <row r="115" spans="1:6" ht="45">
      <c r="A115" s="52" t="s">
        <v>97</v>
      </c>
      <c r="B115" s="53" t="s">
        <v>98</v>
      </c>
      <c r="C115" s="52" t="s">
        <v>43</v>
      </c>
      <c r="D115" s="55">
        <v>161.39999999999998</v>
      </c>
      <c r="E115" s="56"/>
      <c r="F115" s="57"/>
    </row>
    <row r="116" spans="1:6" ht="75">
      <c r="A116" s="52" t="s">
        <v>99</v>
      </c>
      <c r="B116" s="53" t="s">
        <v>100</v>
      </c>
      <c r="C116" s="52" t="s">
        <v>13</v>
      </c>
      <c r="D116" s="55">
        <v>258.69</v>
      </c>
      <c r="E116" s="56"/>
      <c r="F116" s="57"/>
    </row>
    <row r="117" spans="1:6" ht="60">
      <c r="A117" s="52" t="s">
        <v>101</v>
      </c>
      <c r="B117" s="53" t="s">
        <v>102</v>
      </c>
      <c r="C117" s="52" t="s">
        <v>13</v>
      </c>
      <c r="D117" s="55">
        <v>351.12</v>
      </c>
      <c r="E117" s="56"/>
      <c r="F117" s="57"/>
    </row>
    <row r="118" spans="1:6" ht="30">
      <c r="A118" s="52" t="s">
        <v>111</v>
      </c>
      <c r="B118" s="53" t="s">
        <v>187</v>
      </c>
      <c r="C118" s="52" t="s">
        <v>188</v>
      </c>
      <c r="D118" s="55">
        <v>12</v>
      </c>
      <c r="E118" s="56"/>
      <c r="F118" s="57"/>
    </row>
    <row r="119" spans="1:6" ht="16.5" thickBot="1">
      <c r="A119" s="130" t="s">
        <v>56</v>
      </c>
      <c r="B119" s="131"/>
      <c r="C119" s="131"/>
      <c r="D119" s="131"/>
      <c r="E119" s="132"/>
      <c r="F119" s="58">
        <f>F99+F29+F11</f>
        <v>0</v>
      </c>
    </row>
    <row r="120" spans="1:6" ht="15.75">
      <c r="A120" s="133"/>
      <c r="B120" s="134"/>
      <c r="C120" s="134"/>
      <c r="D120" s="139" t="s">
        <v>0</v>
      </c>
      <c r="E120" s="139"/>
      <c r="F120" s="59">
        <f>F119</f>
        <v>0</v>
      </c>
    </row>
    <row r="121" spans="1:6" ht="15.75">
      <c r="A121" s="135"/>
      <c r="B121" s="136"/>
      <c r="C121" s="136"/>
      <c r="D121" s="140" t="s">
        <v>57</v>
      </c>
      <c r="E121" s="140"/>
      <c r="F121" s="60">
        <f>F120*0.16</f>
        <v>0</v>
      </c>
    </row>
    <row r="122" spans="1:6" ht="16.5" thickBot="1">
      <c r="A122" s="137"/>
      <c r="B122" s="138"/>
      <c r="C122" s="138"/>
      <c r="D122" s="141" t="s">
        <v>58</v>
      </c>
      <c r="E122" s="141"/>
      <c r="F122" s="61">
        <f>F121+F120</f>
        <v>0</v>
      </c>
    </row>
  </sheetData>
  <mergeCells count="13">
    <mergeCell ref="A8:F8"/>
    <mergeCell ref="A9:F9"/>
    <mergeCell ref="A119:E119"/>
    <mergeCell ref="A120:C122"/>
    <mergeCell ref="D120:E120"/>
    <mergeCell ref="D121:E121"/>
    <mergeCell ref="D122:E122"/>
    <mergeCell ref="A7:F7"/>
    <mergeCell ref="A2:F2"/>
    <mergeCell ref="A3:F3"/>
    <mergeCell ref="A4:F4"/>
    <mergeCell ref="A5:F5"/>
    <mergeCell ref="A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Parque Santiago</vt:lpstr>
      <vt:lpstr>Catalogo</vt:lpstr>
      <vt:lpstr>'Parque Santiago'!Área_de_impresión</vt:lpstr>
      <vt:lpstr>'Parque Santiago'!Títulos_a_imprimir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Proy 21</dc:creator>
  <cp:lastModifiedBy>Usuario de Windows</cp:lastModifiedBy>
  <cp:lastPrinted>2021-04-28T17:37:52Z</cp:lastPrinted>
  <dcterms:created xsi:type="dcterms:W3CDTF">2021-03-01T17:24:33Z</dcterms:created>
  <dcterms:modified xsi:type="dcterms:W3CDTF">2021-07-27T20:53:35Z</dcterms:modified>
</cp:coreProperties>
</file>