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opo1\Documents\LEYVA\2021\Licitaciones 2021\FISM\7.- PROYECTO PAV. CAMINO VECINAL CALLE 1\"/>
    </mc:Choice>
  </mc:AlternateContent>
  <bookViews>
    <workbookView xWindow="0" yWindow="0" windowWidth="28800" windowHeight="12435"/>
  </bookViews>
  <sheets>
    <sheet name="CATALOGO FOP202114" sheetId="57" r:id="rId1"/>
  </sheets>
  <externalReferences>
    <externalReference r:id="rId2"/>
  </externalReferences>
  <definedNames>
    <definedName name="\c" localSheetId="0">'CATALOGO FOP202114'!#REF!</definedName>
    <definedName name="\c">#REF!</definedName>
    <definedName name="\g" localSheetId="0">#REF!</definedName>
    <definedName name="\g">#REF!</definedName>
    <definedName name="\l" localSheetId="0">'CATALOGO FOP202114'!#REF!</definedName>
    <definedName name="\l">#REF!</definedName>
    <definedName name="\p" localSheetId="0">'CATALOGO FOP202114'!#REF!</definedName>
    <definedName name="\p">#REF!</definedName>
    <definedName name="\v" localSheetId="0">'CATALOGO FOP202114'!#REF!</definedName>
    <definedName name="\v">#REF!</definedName>
    <definedName name="_xlnm._FilterDatabase" localSheetId="0" hidden="1">'CATALOGO FOP202114'!$A$34:$G$77</definedName>
    <definedName name="A_impresión_IM" localSheetId="0">'CATALOGO FOP202114'!#REF!</definedName>
    <definedName name="A_IMPRESIÓN_IM">#REF!</definedName>
    <definedName name="APECONOMICA" localSheetId="0">[1]CCALIF!#REF!</definedName>
    <definedName name="APECONOMICA">[1]CCALIF!#REF!</definedName>
    <definedName name="APERTURA" localSheetId="0">[1]REGP01!#REF!</definedName>
    <definedName name="APERTURA">[1]REGP01!#REF!</definedName>
    <definedName name="APTECNICA" localSheetId="0">[1]CCALIF!#REF!</definedName>
    <definedName name="APTECNICA">[1]CCALIF!#REF!</definedName>
    <definedName name="_xlnm.Print_Area" localSheetId="0">'CATALOGO FOP202114'!$A$1:$G$83</definedName>
    <definedName name="FALLO" localSheetId="0">[1]REGP01!#REF!</definedName>
    <definedName name="FALLO">[1]REGP01!#REF!</definedName>
    <definedName name="NUMERO" localSheetId="0">#REF!</definedName>
    <definedName name="NUMERO">#REF!</definedName>
    <definedName name="_xlnm.Print_Titles" localSheetId="0">'CATALOGO FOP202114'!#REF!</definedName>
    <definedName name="Títulos_a_imprimir_IM" localSheetId="0">'CATALOGO FOP202114'!#REF!</definedName>
  </definedNames>
  <calcPr calcId="152511"/>
  <fileRecoveryPr autoRecover="0"/>
</workbook>
</file>

<file path=xl/calcChain.xml><?xml version="1.0" encoding="utf-8"?>
<calcChain xmlns="http://schemas.openxmlformats.org/spreadsheetml/2006/main">
  <c r="A42" i="57" l="1"/>
  <c r="G63" i="57"/>
  <c r="G75" i="57"/>
  <c r="G72" i="57"/>
  <c r="G71" i="57"/>
  <c r="D68" i="57"/>
  <c r="D69" i="57" s="1"/>
  <c r="G69" i="57" s="1"/>
  <c r="D67" i="57"/>
  <c r="D74" i="57" s="1"/>
  <c r="G74" i="57" s="1"/>
  <c r="D62" i="57"/>
  <c r="G62" i="57" s="1"/>
  <c r="G61" i="57"/>
  <c r="G60" i="57"/>
  <c r="D39" i="57"/>
  <c r="G39" i="57" s="1"/>
  <c r="D38" i="57"/>
  <c r="G38" i="57" s="1"/>
  <c r="D37" i="57"/>
  <c r="G37" i="57" s="1"/>
  <c r="D35" i="57"/>
  <c r="G35" i="57" s="1"/>
  <c r="D23" i="57"/>
  <c r="D50" i="57" s="1"/>
  <c r="G67" i="57" l="1"/>
  <c r="D64" i="57"/>
  <c r="G64" i="57" s="1"/>
  <c r="G65" i="57" s="1"/>
  <c r="G24" i="57" s="1"/>
  <c r="D36" i="57"/>
  <c r="G36" i="57" s="1"/>
  <c r="G40" i="57" s="1"/>
  <c r="D42" i="57"/>
  <c r="D46" i="57" s="1"/>
  <c r="G46" i="57" s="1"/>
  <c r="D51" i="57"/>
  <c r="G50" i="57"/>
  <c r="G68" i="57"/>
  <c r="D73" i="57"/>
  <c r="G73" i="57" s="1"/>
  <c r="D70" i="57"/>
  <c r="G70" i="57" s="1"/>
  <c r="G18" i="57" l="1"/>
  <c r="D43" i="57"/>
  <c r="G43" i="57" s="1"/>
  <c r="G76" i="57"/>
  <c r="G26" i="57" s="1"/>
  <c r="G42" i="57"/>
  <c r="D47" i="57"/>
  <c r="G47" i="57" s="1"/>
  <c r="D52" i="57"/>
  <c r="G51" i="57"/>
  <c r="D44" i="57" l="1"/>
  <c r="G44" i="57" s="1"/>
  <c r="D53" i="57"/>
  <c r="G52" i="57"/>
  <c r="D45" i="57" l="1"/>
  <c r="G45" i="57" s="1"/>
  <c r="G48" i="57" s="1"/>
  <c r="D54" i="57"/>
  <c r="G53" i="57"/>
  <c r="G20" i="57" l="1"/>
  <c r="D57" i="57"/>
  <c r="G57" i="57" s="1"/>
  <c r="D55" i="57"/>
  <c r="G54" i="57"/>
  <c r="D56" i="57" l="1"/>
  <c r="G56" i="57" s="1"/>
  <c r="G55" i="57"/>
  <c r="G58" i="57" l="1"/>
  <c r="G22" i="57" l="1"/>
  <c r="G29" i="57" s="1"/>
  <c r="G30" i="57" s="1"/>
  <c r="G31" i="57" s="1"/>
  <c r="C33" i="57" s="1"/>
  <c r="G78" i="57"/>
  <c r="G80" i="57" s="1"/>
  <c r="G81" i="57" s="1"/>
</calcChain>
</file>

<file path=xl/sharedStrings.xml><?xml version="1.0" encoding="utf-8"?>
<sst xmlns="http://schemas.openxmlformats.org/spreadsheetml/2006/main" count="115" uniqueCount="83">
  <si>
    <t>M2</t>
  </si>
  <si>
    <t>PZA</t>
  </si>
  <si>
    <t>ML</t>
  </si>
  <si>
    <t>I.-</t>
  </si>
  <si>
    <t>CLAVE</t>
  </si>
  <si>
    <t>C O N C E P T O</t>
  </si>
  <si>
    <t>UNIDAD</t>
  </si>
  <si>
    <t>CANTIDAD</t>
  </si>
  <si>
    <t>IMPORTE</t>
  </si>
  <si>
    <t>R  E  S  U  M  E  N</t>
  </si>
  <si>
    <t>PRECIO
UNITARIO</t>
  </si>
  <si>
    <t>M3</t>
  </si>
  <si>
    <t>SUMA ===&gt;$</t>
  </si>
  <si>
    <t>IVA ===&gt;$</t>
  </si>
  <si>
    <t>TOTAL ===&gt;$</t>
  </si>
  <si>
    <t>TERRACERIAS</t>
  </si>
  <si>
    <t>PAVIMENTACION</t>
  </si>
  <si>
    <t>IV.-</t>
  </si>
  <si>
    <t>V.-</t>
  </si>
  <si>
    <t>SUB TOTAL :  TERRACERIAS</t>
  </si>
  <si>
    <t>TRAZO Y NIVELACION DE TERRACERIAS,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 P.U.O.T.</t>
  </si>
  <si>
    <t>EXCAVACION Y/O CORTE POR MEDIOS MECANICOS EN TERRENO INVESTIGADO EN OBRA PARA LA ELABORACION DE CAJA, CON ESPESOR VARIABLE PARA DAR EL NIVEL DE SUBRASANTE. INCLUYE: ESCARIFICADO, ACAMELLONADO DEL MATERIAL PARA SER RETIRADO, Y EL EQUIPO NECESARIO.</t>
  </si>
  <si>
    <t>CARGA Y ACARREO  DEL MATERIAL PRODUCTO DE CORTES DE DESPERDICIO NO UTILIZABLE PARA EL PRIMER KILOMETRO DE DISTANCIA. INCLUYE EL EQUIPO NECESARIO</t>
  </si>
  <si>
    <t>TRATAMIENTO Y CONFORMACION DEL TERRENO NATURAL POR MEDIOS MECANICOS CON MATERIAL DEL LUGAR. INCLUYE: ESCARIFICADO, ACAMELLONADO, INCORPORACION DE HUMEDAD OPTIMA, TENDIDO, AFINE Y COMPACTACION AL 95% DE SU PVSM. DE LA PRUEBA PROCTOR MODIFICADA (ASSHTO). CON UN ESPESOR DE 15 CM. COMPACTOS, CARGA Y ACARREO FUERA DE LA OBRA DEL MATERIAL EXCEDENTE NO UTILIZABLE. LA MANO DE OBRA Y EL EQUIPO NECESARIO. P.U.O.T.</t>
  </si>
  <si>
    <t>CONSTRUCCION DE TERRAPLENES EN AMPLIACION DE LA CORONA ADICIONADA CON SUS CUÑAS DE SOBREANCHO, CON UN ESPESOR DE 30.00 CM. CON MATERIAL PRODUCTO DE BANCO, HASTA ALCANZAR EL NIVEL DE PROYECTO, INCLUYE: CARGA Y ACARREOS DEL MATERIAL, INCORPORACIÓN DE HUMEDAD OPTIMA, TENDIDO, AFINE Y COMPACTACIÓN AL 95% DE SU PVSM DE LA PRUEBA  PROCTOR MODIFICADA (ASSHTO), MANO DE OBRA, MATERIALES, HERRAMIENTA, EQUIPO NECESARIO. P.U.O.T.</t>
  </si>
  <si>
    <t>SUB TOTAL :  PAVIMENTACION</t>
  </si>
  <si>
    <t>TRAZO Y NIVELACION PARA PAVIMENTACION. AL AMPARO DE ESTE CONCEPTO EL CONTRATISTA DE ACUERDO A LOS PLANOS DE PROYECTO QUE LE SEAN SUMINISTRADOS, HARA ELTRAZO Y NIVELACION CON EQUIPO DE TOPOGRAFIA DE LOS EJES, LIMITES Y DETALLES CONSTRUCTIVOS DE LOS TRABAJOS. DEBERA COLOCAR REFERENCIAS FIJAS, FUERA DELAS AREAS DE LOS TRABAJOS PARA ASEGURAR LOS ALINEAMIENTOS Y NIVELES. INCLUYE: LOS MATERIALES, MANO DE OBRA, HERRAMIENTA Y EQUIPO NECESARIO."</t>
  </si>
  <si>
    <t>CONSTRUCCION   DE   BASE   HIDRAULICA,CON   MATERIAL  PETREO A  TAMAÑO MAXIMO DE    1    1/2",    PARCIALMENTE    TRITURADO    PROVENIENTE    DE    BANCO.    INCLUYE: ESCARIFICADO, ACAMELLONADO, INCORPORACION DE HUMEDAD, HOMOGENIZACION, TENDIDO,   AFINE   Y   COMPACTACION   AL   100%   DE   SU   PVSM,   ESPESOR   DE 15   CM. COMPACTOS,  CARGA  Y  ACARREOS  DEL  MATERIAL  EXCEDENTE  FUERA  DE  LA  OBRA HASTA  EL  TIRADERO AUTORIZADO,  SEGÚN  LO  INDIQUE  LA  SUPERVISIÓN)  LIMPIEZA, SEÑALAMIENTO  PREVENTIVO,  LA  MANO  DE  OBRA  DE  APOYO  EN  LAS  OPERACIONES MECANICAS, MATERIALES, HERRAMIENTA, Y EL EQUIPO NECESARIO. P.U.O.T.</t>
  </si>
  <si>
    <t>LIMPIEZA DE OBRA. INCLUYE: AMONTONAMIENTO, CARGA, ACARREO DE MATERIALES Y ESCOMBRO PRODUCTO DE LOS TRABAJOS EJECUTADOS FUERA DE LA OBRA, HASTA EL LUGAR INDICADO POR SUPERVISION, LA MANO DE OBRA, HERRAMIENTA Y EQUIPO NECESARIO</t>
  </si>
  <si>
    <t>SUB TOTAL :  SEÑALAMIENTO HORIZONTAL</t>
  </si>
  <si>
    <t>PINTURA DE RAYA CENTRAL, SE PINTARA UN ANCHO DE 10 CM DE COLOR PREVIAMENTE AUTORIZADO CON PINTURA PARA TRAFICO  SE LE APLICARA UN REFLEJANTE CON MICROESFERA, Y SU APLICACION SERA SEGUN LO INDICADO EN EL MANUAL DE DISPOSITIVOS PARA EL CONTROL DEL TRANSITO EN CALLES Y CARRETERAS, INCLUYE: MATERIALES MANO DE OBRA Y HERRAMIENTA</t>
  </si>
  <si>
    <t>RAYAS PARA CRUCE DE PEATONES: SUMINISTRO Y APLICACION DE PINTURA PARA TRAFICO DE COLOR AMARILLO SE LE APLICARA UN REFLEJANTE CON MICROESFERA, EN CRUCES PEATONALES TIPO MARIMBA EN EL SENTIDO DE LA CIRCULACIÓN DE LOS VEHICULOS. CONSISTENTE EN VARIAS FRANJAS DE 40 CM. DE ANCHO, SEPARADAS POR ESPACIOS LIBRES TAMBIEN.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</si>
  <si>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SUMINISTRO Y APLICACIÓN DE PINTURA PARA TRAFICO DE COLOR PREVIAMENTE AUTORIZADO SE LE APLICARA UN REFLEJANTE CON MICROESFERA. EN RAYAS DE PARADA CONSISTENTE EN UNA RAYA DE 40 CM, DE ANCHO PARALELA AL CRUCE PEATONAL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</si>
  <si>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CONSTRUCCION DE DENTELLON DE CONCRETO HIDRAULICO F'C=200 KG/CM2, SECCIÓN DE 15 X 40 CM,</t>
  </si>
  <si>
    <t>RETIRO DEL  MATERIAL PETREO  SUELTO  PRODUCTO DEL  RIEGO  DE  SELLO.  INCLUYE: BARRIDO, AMONTONAMIENTO, CARGA Y RETIRO FUERA DE LA OBRA HASTA EL LUGAR INDICADO, LA MANO DE OBRA, HERRAMIENTA Y EQUIPO NECESARIO.</t>
  </si>
  <si>
    <t>FABRICACION  E  INSTALACION  DE  LETRERO  DE  OBRA  DE  2.44  X  4.88  MTS.,  DE  LONA IMPRESA EN VINIL CON LETRERO INFORMATIVO DE OBRA Y LOGO DE LA INSTITUCION, CON  OJILLOS  A  CADA  30CM;  BASTIDOR  FABRICADO  CON  PERFIL  C-200,  CAL.  14  CON PINTURA  ANTICORROSIVA  Y  PINTURA  ESMALTE,  POSTES  ANCLADOS  EN  DADOS  DE 30X30X80  CM  DE  CONCRETO  F'C=200KG/CM2;  INCLUYE:  SUMINISTRO  DE  TODOS  LOS MATERIALES, HERRAMIENTA, EQUIPO Y MANO DE OBRA (VER DETALLE EN PLANO).</t>
  </si>
  <si>
    <t>SEÑALAMIENTO VERTICAL Y HORIZONTAL</t>
  </si>
  <si>
    <t>M3/KM</t>
  </si>
  <si>
    <t>IMPORTE DEL PRESUPUESTO:  INCLUYENDO  EL  I.V.A. $</t>
  </si>
  <si>
    <t>MTS</t>
  </si>
  <si>
    <t>RIEGO   DE   IMPREGNACION   CON   ASFALTO   FM-1   Y/O   FR-3   REBAJADO   AL   8%   EN VOLUMEN CON DIESEL, EN PROPORCIÓN DE 1.5 LTS/M² (NO SE ACEPTARA EL USO DE EMULSIONES).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P.U.O.T. NOTA:   AL   EFECTUAR   ESTE   CONCEPTO,   DEBERA   CUIDARSE   NO   MANCHAR   LAS GUARNICIONES  Y  BANQUETAS,  EN  CUYO  CASO  SE  TENDRAN  QUE  LIMPIAR  SEGUN INDICACIONES DE LA SUPERVISION DE OBRA"</t>
  </si>
  <si>
    <t>RIEGO DE LIGA PARA CARPETA CON ASFALTO  EN PROPORCION DE 0.5 LTS/M². INCLUYE: BARRIDO Y LIMPIEZA PREVIA DE LA SUPERFICIE, CARGA Y ACARREO FUERA DE LA OBRA HASTA EL LUGAR INDICADO DE LOS MATERIALES PRODUCTO DE LA LIMPIEZA, CARGA, CALENTADO, ACARREOS, APLICACIÓN DEL ASFALTO, MANO DE OBRA, MATERIALES, HERRAMIENTA, EQUIPO NECESARIO.</t>
  </si>
  <si>
    <r>
      <t xml:space="preserve">RIEGO  DE  SELLO PREMEZCLADO ELABORADO EN PLANTA  CON  CEMENTO ASFALTICO CON   Y  MATERIAL  PETREO 3-A.  APLICADO  CON EMULSION ASFALTICA DE ROMPIMIIENTO RAPIDO CATIONICA A RAZON DE 1.8 LTS/M2. INCLUYE:  BARRIDO  Y  LIMPIEZA  PREVIA  DE  LA  SUPERFICIE,  CALENTADO,  MEZCLADO, ACARREOS,      TENDIDO,      PLANCHADO,      MANO      DE      OBRA,      LOS      MATERIALES, HERRAMIENTA, EQUIPO NECESARIO Y EL COSTO DEL CEMENTO ASFALTICO. </t>
    </r>
    <r>
      <rPr>
        <sz val="10"/>
        <rFont val="Arial"/>
        <family val="2"/>
      </rPr>
      <t>NOTA:   AL   EFECTUAR   ESTE   CONCEPTO,   DEBERA   CUIDARSE   NO   MANCHAR   LAS GUARNICIONES  Y BANQUETAS,  EN  CUYO CASO SE  TENDRAN  QUE LIMPIAR  Y VOLVER APLICAR LA PINTURA SEGUN INDICACIONES DE LA SUPERVISION DE OBRA</t>
    </r>
  </si>
  <si>
    <t>II.- TERRACERIAS</t>
  </si>
  <si>
    <t>III.- PAVIMENTACION</t>
  </si>
  <si>
    <t>IV.- SEÑALAMIENTO HORIZONTAL</t>
  </si>
  <si>
    <t>ACARREO EN CAMION DEL MATERIAL PRODUCTO DEL CORTE PARA KILOMETROS SUBSECUENTES. INCLUYE: EL EQUIPO NECESARIO.</t>
  </si>
  <si>
    <t>SUBTOTAL</t>
  </si>
  <si>
    <t>IVA (16%)</t>
  </si>
  <si>
    <t>TOTAL</t>
  </si>
  <si>
    <t>II.-</t>
  </si>
  <si>
    <t>III.-</t>
  </si>
  <si>
    <t>* ASFALTO PARA CARPETA, SUMINISTRADO POR EL AYUNTAMIENTO DE LA PAZ</t>
  </si>
  <si>
    <t xml:space="preserve">SUB TOTAL :  GUARNICIONES Y BANQUETAS </t>
  </si>
  <si>
    <t xml:space="preserve">GUARNICIONES Y BANQUETAS </t>
  </si>
  <si>
    <t>CONSTRUCCION DE GUARNICION DE CONCRETO F´c=150 kg/cm2. R.N. T.M.A. 19 MM. DE 15X20X40 CM DE SECCION TRAPEZOIDAL, CON JUNTAS DE EXPANSION A CADA 4.50 M. CON CARTON ASFALTADO DE 3/8" DE ESPESOR. INCLUYE: CIMBRA, DESCIMBRADO, ELABORACION, COLADO, VIBRADO Y CURADO DEL CONCRETO,  TRANSPORTE A LA SIGUIENTE POSICION, MATERIALES, MANO DE OBRA Y HERRAMIENTA.</t>
  </si>
  <si>
    <t>CONSTRUCCION DE BANQUETAS DE 8 CM DE ESPESOR, ACABADO, PULIDO Y RAYADO ESCOBILLADO, EN LOSAS DE 1.50 M DE ANCHO EN PROMEDIO, SE USARA EL SISTEMA DE LOSAS INTERCALADAS CON UNA RELACION LARGO/ANCHO DE HASTA 1.25, JUNTAS FRIAS ACABADO CON VOLTEADOR.  EL CONCRETO SERA F´c= 150 KG/CM2. T.M.A. 3/4". REV. DE 8 A 10 CM PREMEZCLADO ELABORADO EN PLANTA, INCLUYE: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 DE LOS MATERIALES NO UTILIZABLES HASTA EL LUGAR INDICADO POR SUPERVISION, TRAZO Y NIVELACION, LOS MATERIALES, MANO DE OBRA,  HERRAMIENTA Y EQUIPO NECESARIO..</t>
  </si>
  <si>
    <t>CONTRUCCION DE RAMPAS PARA EL ACCESO DE PERSONAS CON CAPACIDADES DIFERENTES, DE CONCRETO DE 8 CM DE ESPESOR Y CON UNA PENDIENTE MAXIMA DEL 8%, ACABADO PULIDO Y RAYADO TRANSVERSAL CON PEINE METALICO PARA DAR ACABADO ANTIDERRAPANTE, EN LOSAS DE 1.20 M. DE ANCHO COMO MINIMO. CON BORDES LATERALES DE 10 CM DE ALTURA Y 10 CM DE ANCHO DE CONCRETO, EN EL DESARROLLO LONGITUDINAL DE LA RAMPA, ACABADO EN ARISTAS CON VOLTEADOR. EL CONCRETO SERA F´c=150 KG/CM2. T.M.A. 3/4". REV. DE 8 A 10 CM. PREMEZCLADO ELABORADO EN PLANTA. INCLUYE: SUMINISTRO, COLADO, EXTENDIDO, VIBRADO Y ACARREOS DEL CONCRETO, SUMINISTRO Y APLICACION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REALIZAR EL TRAMITE PARA EL PAGO DE ESTIMACIONES).</t>
  </si>
  <si>
    <t>SUMINISTRO, COLOCACIÓN Y CONEXIÓN DE CABLE DE ALUMINIO  TRIPLEX XLP (2-4 + 1-4), CALIBRE # 4 INCLUYE: CINTA AISLANTE VULCANIZADA, PONCHADO DE TERMINAL BIMETALICA PARA COBRE Y ALUMINIO, COCAS, DESPERDICIOS, MATERIALES, MANO DE OBRA, HERRAMIENTAS, EQUIPO Y TODO LO NECESARIO PARA SU CORRECTA EJECUCIÓN.</t>
  </si>
  <si>
    <t>SUMINISTRO Y TENDIDO DE RED DE ALIMENTACIÓN DE LUMINARIAS A BASE DE TUBO PVC CONDUIT PESADO DE 1 1/4 ", INCLUYE: EXCAVACIÓN, CAMA DE ARENA, TENDIDO, RELLENO, MATERILES, MANO DE OBRA, HERRAMIENTA Y EQUIPO NECESARIO PARA SU BUEN FUNCIONAMIENTO.</t>
  </si>
  <si>
    <t>SUMINISTRO Y COLOCACIÓN DE  COMBINACION DE ALUMBRADO MONOFASICO, INCLUYE : BASE PARA FOTOCELDA, FOTOCELDA, BOBINA DE PROTECCIÓN (CONTACTOR) CON CAPACIDAD DE 40 AMP SEGÚN PROYECTO, INTERRUPTOR TERMOMAGENICO DE 40 A, CONEXIONES,MANO DE OBRA, MATERIALES Y TODO LO NECESARIO PARA SU CORRECTO FUNCIONAMIENTO.</t>
  </si>
  <si>
    <t>LOTE</t>
  </si>
  <si>
    <t>ALUMBRADO PUBLICO</t>
  </si>
  <si>
    <t>V.- ALUMBRADO PUBLICO</t>
  </si>
  <si>
    <t>SUB TOTAL :  ALUMBRADO PUBLICO</t>
  </si>
  <si>
    <t>LAMPARAS</t>
  </si>
  <si>
    <t xml:space="preserve">      EXCAVACION A MANO EN TERRENO CON CUALQUIER CLASIFICACION Y PROFUNDIDAD EN PRESENCIA DE AGUA O EN SECO, PARA DESPLANTE DE GUARNICION. INCLUYE: TRAZO, NIVELACION, AFINE DE FONDO Y TALUDES, RETIRO DE MATERIAL HASTA 4 MTS. DE DISTANCIA HORIZONTAL, MATERIALES, MANO DE OBRA, HERRAMIENTA Y EQUIPO NECESARIO</t>
  </si>
  <si>
    <t>SUMINISTRO Y APLICACIÓN DE PINTURA VINILICA AHULADA , EN COLOR BLANCO O AMARILLO (PREVIAMENTE AUTORIZADO) EN TRAMOS RECTOS Y ROJO EN CURVAS, A DOS MANOS EN GUANICIONES DE CONCRETO, INCLUYE: PREPARACION DE LA SUPERFICIE, LIMPIEZA, MATERIALES, MANO DE OBRA Y HERRAMIENTA."</t>
  </si>
  <si>
    <t>SUMINISTRO Y COLOCACIÓN DE INTERRUPTOR TERMOMAGNETICO  MONOFASICO DOBLE DE 15 A 50 AMP SQUARED. INCLUYE INSTALACIÓN, CONEXIÓN AJUSTES Y TODO LO NECESARIO PARA SU CORRECTA INSTALACIÓN.</t>
  </si>
  <si>
    <t>REGISTRO ELECTRICO PREFABRICADO DE 40X40X60 CMS CON CONCRETO ARMADO F'C=150 KG/CM2 Y MALLA ELECTROSOLDADA 6X6 10/10, MARCO Y CONTRAMARCO METALICO CON SOLERA DE 1 1/2" X 3/16 Y 1 1/4"X3/16",  FONDO DE GRAVA, TAPA DE CONCRETO, INCLUYE: MANO DE OBRA, HERRAMIENTA Y EQUIPOAL TERMINAR LA OBRA COLOCAR CORDONES DE SOLDADURA EN LOS MARCOS DE METAL.</t>
  </si>
  <si>
    <t>SUMINISTRO E INSTALACION DE CENTRO DE CARGA MONOFASICO DE 6 CIRCUITOS ZAPATAS DE 100 A,  MARCA SQUARE D, INCLUYE:  EMPOTRE DEL MISMO, ADEMAS DE CONEXIÓN  DE ALIMENTACION.</t>
  </si>
  <si>
    <t>SUMINISTRO E INSTALACIÓN DE POSTE METALICO DE 9 MTS.  CONICO CIRCULAR, CON 1 PERCHA INCLUYE:  BRAZO DE 1.80 METROS DE LARGO, CABLE THW-LS  CALIBRE No 10 AWG 90°C (TRES HILOS), CONECTOR BIMETALICO ALUMINIO-COBRE, RECUBRIMIENTO PRIMARIO Y ACABADO DE COLOR INDICADO POR SUPERVISIÓN, GUIA, CONEXIÓN, HERRAMIENTA, MANO DE OBRA, HERRAMIENTA, EQUIPO, LIMPIEZA Y TODO LO NECESARIO PARA LA CORRECTA EJECUCIÓN DE LOS TRABAJOS.</t>
  </si>
  <si>
    <t xml:space="preserve">I.- GUARNICIONES Y BANQUETAS </t>
  </si>
  <si>
    <r>
      <t xml:space="preserve">PAVIMENTACION CON MEZCLA ASFALTICA EN CALIENTE ELABORADA EN PLANTA DE PRODUCCION CONTINUA POR EL SISTEMA EN CALIENTE, CUYO DISEÑO SE LLEVARÁ A CABO POR EL MÉTODO MARSHALL, CON MATERIAL PETREO TRITURADO A TAMAÑO MÁXIMO DE 3/4"" A FINOS Y CEMENTO ASFALTICO AC-20/EKBE EN PROPORCION DE 130-135 KG/M3. INCLUYE: ELABORACION, MEZCLA HOMOGENIZADA, ACARREO, TENDIDO, AFINE Y COMPACTACION AL 100%, ESPESOR DE 5.00 CM. COMPACTOS. LIMPIEZA PREVIA DEL AREA, LOS MATERIALES, MANO DE OBRA, HERRAMIENTA Y EQUIPO NECESARIO.    </t>
    </r>
    <r>
      <rPr>
        <b/>
        <sz val="10"/>
        <rFont val="Arial"/>
        <family val="2"/>
      </rPr>
      <t xml:space="preserve"> (CONSIDERAR QUE EL AFALTO SERA SUMINISTRADO POR EL AYUNTAMIENTO DE LA PAZ).</t>
    </r>
  </si>
  <si>
    <t>SUMINISTRO E INSTALACIÓN DE LUMINARIA DE LED DE 100  WATTS MODELO LUMA 2  MARCA FORLIGHTING PREMIUM, TERMINADA CON PINTURA ELECTROSTATICA, PARA MAYOR EFICIENCIA Y CONTROL DE LUZ, O SIMILAR EN CALIDAD Y PRECIO; INCLUYE: ELEMENTOS DE FIJACIÓN Y CONEXIÓN, MATERIALES REQUERIDOS, ACARREOS, DESPERDICIOS, MANO DE OBRA, EQUIPO DE SEGURIDAD, HERRAMIENTA, EQUIPO, LIMPIEZA Y RETIRO DE SOBRANTES FUERA DE OBRA.</t>
  </si>
  <si>
    <t>H. XVI AYUNTAMIENTO DE LA PAZ</t>
  </si>
  <si>
    <t>DIRECCION GENERAL DE OBRAS PUBLICAS Y ASENTAMIENTOS HUMANOS</t>
  </si>
  <si>
    <t>DIRECCION DE OBRAS PUBLICAS</t>
  </si>
  <si>
    <t>CATALOGO DE CONCEPTOS</t>
  </si>
  <si>
    <t>PRECIO UNITARIO CON LETRA</t>
  </si>
  <si>
    <t>BASE PREFABRICADA TRAPEZOIDAL DE CONCRETO DE 40x40 EN CORONA Y 80x80 EN BASE, CON ALTURA DE 120 Cm., F´c=200 Kg/Cm2 ARMADA CON VARILLA N° 3 Y 4 SEGÚN ,  ANCLAJE ADECUADO, TUBO CONDUIT PARED GRUESA DE 1" DE REGISTRO A PARTE SUPERIOR DE PEDESTAL ( VER DETALLE EN PLANO DE INSTALACIONES ).  INCLUYE: MATERIALES NECESARIOS, DESPERDICIOS, MANO DE OBRA, HERRAMIENTA Y EQUIPO.</t>
  </si>
  <si>
    <r>
      <rPr>
        <sz val="14"/>
        <rFont val="Arial"/>
        <family val="2"/>
      </rPr>
      <t xml:space="preserve">OBRA: </t>
    </r>
    <r>
      <rPr>
        <b/>
        <sz val="14"/>
        <rFont val="Arial"/>
        <family val="2"/>
      </rPr>
      <t xml:space="preserve"> "PAVIMENTACION CAMINO VECINAL "CALLE 1 A LIBRAMIENTO PICHILINGUE" PRIMERA ETAPA.</t>
    </r>
  </si>
  <si>
    <r>
      <rPr>
        <sz val="14"/>
        <rFont val="Arial"/>
        <family val="2"/>
      </rPr>
      <t xml:space="preserve">No. DE OBRA: </t>
    </r>
    <r>
      <rPr>
        <b/>
        <sz val="14"/>
        <rFont val="Arial"/>
        <family val="2"/>
      </rPr>
      <t xml:space="preserve"> FIOP20211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</si>
</sst>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 #,##0.00_)\ _N_$_ ;_ * \(#,##0.00\)\ _N_$_ ;_ * &quot;-&quot;??_)\ _N_$_ ;_ @_ "/>
    <numFmt numFmtId="165" formatCode="#,###&quot;.-&quot;"/>
    <numFmt numFmtId="166" formatCode="&quot;$&quot;#,##0.00"/>
  </numFmts>
  <fonts count="29" x14ac:knownFonts="1">
    <font>
      <sz val="10"/>
      <name val="Courier"/>
    </font>
    <font>
      <sz val="11"/>
      <color theme="1"/>
      <name val="Calibri"/>
      <family val="2"/>
      <scheme val="minor"/>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sz val="10"/>
      <name val="Courier"/>
      <family val="3"/>
    </font>
    <font>
      <b/>
      <sz val="11"/>
      <name val="Arial"/>
      <family val="2"/>
    </font>
    <font>
      <sz val="10"/>
      <color theme="1"/>
      <name val="Arial"/>
      <family val="2"/>
    </font>
    <font>
      <b/>
      <sz val="10"/>
      <color theme="1"/>
      <name val="Arial"/>
      <family val="2"/>
    </font>
    <font>
      <b/>
      <sz val="11"/>
      <color theme="1"/>
      <name val="Arial"/>
      <family val="2"/>
    </font>
    <font>
      <sz val="11"/>
      <name val="Arial"/>
      <family val="2"/>
    </font>
    <font>
      <sz val="16"/>
      <name val="Arial"/>
      <family val="2"/>
    </font>
    <font>
      <b/>
      <sz val="16"/>
      <name val="Arial"/>
      <family val="2"/>
    </font>
    <font>
      <sz val="10"/>
      <name val="Courier"/>
    </font>
    <font>
      <b/>
      <sz val="14"/>
      <name val="Arial"/>
      <family val="2"/>
    </font>
    <font>
      <b/>
      <sz val="12"/>
      <color theme="1"/>
      <name val="Arial"/>
      <family val="2"/>
    </font>
    <font>
      <b/>
      <sz val="8"/>
      <name val="Century Gothic"/>
      <family val="2"/>
    </font>
    <font>
      <sz val="8"/>
      <color theme="0" tint="-0.249977111117893"/>
      <name val="Arial"/>
      <family val="2"/>
    </font>
    <font>
      <sz val="11"/>
      <color theme="0" tint="-0.249977111117893"/>
      <name val="Arial"/>
      <family val="2"/>
    </font>
    <font>
      <sz val="18"/>
      <name val="Century Gothic"/>
      <family val="2"/>
    </font>
    <font>
      <sz val="8"/>
      <name val="Century Gothic"/>
      <family val="2"/>
    </font>
    <font>
      <sz val="11"/>
      <name val="Century Gothic"/>
      <family val="2"/>
    </font>
    <font>
      <sz val="11"/>
      <name val="Calibri"/>
      <family val="2"/>
      <scheme val="minor"/>
    </font>
    <font>
      <sz val="10"/>
      <name val="Century Gothic"/>
      <family val="2"/>
    </font>
    <font>
      <sz val="14"/>
      <name val="Arial"/>
      <family val="2"/>
    </font>
    <font>
      <b/>
      <sz val="11"/>
      <name val="Century Gothic"/>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theme="0"/>
      </left>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hair">
        <color indexed="64"/>
      </top>
      <bottom/>
      <diagonal/>
    </border>
    <border>
      <left style="hair">
        <color indexed="64"/>
      </left>
      <right/>
      <top/>
      <bottom/>
      <diagonal/>
    </border>
    <border>
      <left style="thin">
        <color theme="0"/>
      </left>
      <right style="thin">
        <color indexed="64"/>
      </right>
      <top/>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s>
  <cellStyleXfs count="9">
    <xf numFmtId="39" fontId="0" fillId="0" borderId="0"/>
    <xf numFmtId="164" fontId="3" fillId="0" borderId="0" applyFont="0" applyFill="0" applyBorder="0" applyAlignment="0" applyProtection="0"/>
    <xf numFmtId="164" fontId="3" fillId="0" borderId="0" applyFont="0" applyFill="0" applyBorder="0" applyAlignment="0" applyProtection="0"/>
    <xf numFmtId="39" fontId="8" fillId="0" borderId="0"/>
    <xf numFmtId="0" fontId="1" fillId="0" borderId="0"/>
    <xf numFmtId="43" fontId="1" fillId="0" borderId="0" applyFont="0" applyFill="0" applyBorder="0" applyAlignment="0" applyProtection="0"/>
    <xf numFmtId="0" fontId="3" fillId="0" borderId="0"/>
    <xf numFmtId="44" fontId="16" fillId="0" borderId="0" applyFont="0" applyFill="0" applyBorder="0" applyAlignment="0" applyProtection="0"/>
    <xf numFmtId="39" fontId="8" fillId="0" borderId="0"/>
  </cellStyleXfs>
  <cellXfs count="147">
    <xf numFmtId="39" fontId="0" fillId="0" borderId="0" xfId="0"/>
    <xf numFmtId="39" fontId="4" fillId="0" borderId="0" xfId="0" applyFont="1"/>
    <xf numFmtId="39" fontId="6" fillId="0" borderId="0" xfId="0" applyFont="1"/>
    <xf numFmtId="39" fontId="7" fillId="0" borderId="0" xfId="0" applyFont="1"/>
    <xf numFmtId="39" fontId="5" fillId="0" borderId="0" xfId="0" applyFont="1"/>
    <xf numFmtId="39" fontId="7" fillId="0" borderId="0" xfId="0" quotePrefix="1" applyFont="1" applyBorder="1" applyAlignment="1" applyProtection="1">
      <alignment horizontal="center" vertical="top"/>
    </xf>
    <xf numFmtId="39" fontId="3" fillId="0" borderId="0" xfId="0" applyFont="1" applyBorder="1" applyAlignment="1">
      <alignment horizontal="center"/>
    </xf>
    <xf numFmtId="39" fontId="3" fillId="0" borderId="0" xfId="0" applyNumberFormat="1" applyFont="1" applyBorder="1" applyProtection="1"/>
    <xf numFmtId="4" fontId="7" fillId="0" borderId="0" xfId="0" applyNumberFormat="1" applyFont="1" applyBorder="1" applyAlignment="1">
      <alignment vertical="top" wrapText="1"/>
    </xf>
    <xf numFmtId="165" fontId="4" fillId="2" borderId="11" xfId="0" applyNumberFormat="1" applyFont="1" applyFill="1" applyBorder="1" applyAlignment="1">
      <alignment horizontal="right" vertical="top"/>
    </xf>
    <xf numFmtId="4" fontId="10" fillId="2" borderId="18" xfId="1" applyNumberFormat="1" applyFont="1" applyFill="1" applyBorder="1" applyAlignment="1">
      <alignment horizontal="right"/>
    </xf>
    <xf numFmtId="39" fontId="13" fillId="2" borderId="19" xfId="0" applyNumberFormat="1" applyFont="1" applyFill="1" applyBorder="1" applyAlignment="1"/>
    <xf numFmtId="40" fontId="13" fillId="2" borderId="19" xfId="1" applyNumberFormat="1" applyFont="1" applyFill="1" applyBorder="1" applyAlignment="1"/>
    <xf numFmtId="39" fontId="6" fillId="2" borderId="21" xfId="0" applyFont="1" applyFill="1" applyBorder="1" applyAlignment="1">
      <alignment horizontal="center"/>
    </xf>
    <xf numFmtId="39" fontId="6" fillId="2" borderId="22" xfId="0" applyFont="1" applyFill="1" applyBorder="1" applyAlignment="1">
      <alignment horizontal="center"/>
    </xf>
    <xf numFmtId="39" fontId="6" fillId="2" borderId="7" xfId="0" applyFont="1" applyFill="1" applyBorder="1" applyAlignment="1">
      <alignment horizontal="center"/>
    </xf>
    <xf numFmtId="39" fontId="6" fillId="2" borderId="23" xfId="0" applyFont="1" applyFill="1" applyBorder="1" applyAlignment="1" applyProtection="1">
      <alignment horizontal="center"/>
    </xf>
    <xf numFmtId="39" fontId="14" fillId="0" borderId="0" xfId="0" applyFont="1"/>
    <xf numFmtId="39" fontId="4" fillId="0" borderId="1" xfId="0" applyFont="1" applyBorder="1"/>
    <xf numFmtId="39" fontId="4" fillId="0" borderId="7" xfId="0" applyFont="1" applyBorder="1"/>
    <xf numFmtId="39" fontId="4" fillId="0" borderId="2" xfId="0" applyFont="1" applyBorder="1"/>
    <xf numFmtId="39" fontId="4" fillId="0" borderId="3" xfId="0" applyFont="1" applyBorder="1"/>
    <xf numFmtId="49" fontId="7" fillId="0" borderId="0" xfId="0" applyNumberFormat="1" applyFont="1" applyBorder="1"/>
    <xf numFmtId="39" fontId="5" fillId="0" borderId="0" xfId="0" applyFont="1" applyBorder="1" applyAlignment="1">
      <alignment horizontal="center"/>
    </xf>
    <xf numFmtId="39" fontId="4" fillId="0" borderId="4" xfId="0" applyFont="1" applyBorder="1"/>
    <xf numFmtId="39" fontId="4" fillId="0" borderId="0" xfId="0" applyFont="1" applyBorder="1"/>
    <xf numFmtId="39" fontId="2" fillId="0" borderId="3" xfId="0" applyFont="1" applyBorder="1" applyAlignment="1">
      <alignment horizontal="right"/>
    </xf>
    <xf numFmtId="49" fontId="2" fillId="0" borderId="0" xfId="0" applyNumberFormat="1" applyFont="1" applyBorder="1" applyAlignment="1">
      <alignment horizontal="left"/>
    </xf>
    <xf numFmtId="39" fontId="7" fillId="0" borderId="4" xfId="0" applyFont="1" applyBorder="1"/>
    <xf numFmtId="39" fontId="5" fillId="0" borderId="3" xfId="0" applyFont="1" applyBorder="1"/>
    <xf numFmtId="39" fontId="7" fillId="0" borderId="0" xfId="0" applyFont="1" applyBorder="1"/>
    <xf numFmtId="39" fontId="6" fillId="0" borderId="0" xfId="0" applyFont="1" applyBorder="1"/>
    <xf numFmtId="39" fontId="6" fillId="0" borderId="30" xfId="0" applyFont="1" applyBorder="1"/>
    <xf numFmtId="39" fontId="2" fillId="0" borderId="3" xfId="0" quotePrefix="1" applyFont="1" applyBorder="1" applyAlignment="1">
      <alignment horizontal="right"/>
    </xf>
    <xf numFmtId="39" fontId="9" fillId="0" borderId="0" xfId="0" quotePrefix="1" applyFont="1" applyBorder="1" applyAlignment="1">
      <alignment horizontal="right"/>
    </xf>
    <xf numFmtId="49" fontId="9" fillId="0" borderId="0" xfId="0" applyNumberFormat="1" applyFont="1" applyBorder="1" applyAlignment="1">
      <alignment horizontal="center" vertical="top" wrapText="1"/>
    </xf>
    <xf numFmtId="39" fontId="10" fillId="2" borderId="24" xfId="0" applyFont="1" applyFill="1" applyBorder="1" applyAlignment="1">
      <alignment horizontal="justify" vertical="top"/>
    </xf>
    <xf numFmtId="165" fontId="3" fillId="2" borderId="13" xfId="0" applyNumberFormat="1" applyFont="1" applyFill="1" applyBorder="1" applyAlignment="1" applyProtection="1">
      <alignment horizontal="right" vertical="top"/>
    </xf>
    <xf numFmtId="165" fontId="3" fillId="2" borderId="12" xfId="0" applyNumberFormat="1" applyFont="1" applyFill="1" applyBorder="1" applyAlignment="1" applyProtection="1">
      <alignment horizontal="right" vertical="top"/>
    </xf>
    <xf numFmtId="39" fontId="3" fillId="0" borderId="26" xfId="0" applyFont="1" applyFill="1" applyBorder="1" applyAlignment="1" applyProtection="1">
      <alignment horizontal="justify" vertical="top"/>
    </xf>
    <xf numFmtId="165" fontId="3" fillId="2" borderId="1" xfId="0" applyNumberFormat="1" applyFont="1" applyFill="1" applyBorder="1" applyAlignment="1" applyProtection="1">
      <alignment horizontal="right" vertical="top"/>
    </xf>
    <xf numFmtId="165" fontId="3" fillId="2" borderId="15" xfId="0" applyNumberFormat="1" applyFont="1" applyFill="1" applyBorder="1" applyAlignment="1" applyProtection="1">
      <alignment horizontal="right" vertical="top"/>
    </xf>
    <xf numFmtId="39" fontId="3" fillId="0" borderId="26" xfId="0" applyFont="1" applyBorder="1" applyAlignment="1" applyProtection="1">
      <alignment horizontal="justify" vertical="top"/>
    </xf>
    <xf numFmtId="39" fontId="15" fillId="0" borderId="28" xfId="0" applyFont="1" applyBorder="1" applyAlignment="1">
      <alignment vertical="center"/>
    </xf>
    <xf numFmtId="39" fontId="15" fillId="0" borderId="29" xfId="0" applyFont="1" applyBorder="1" applyAlignment="1">
      <alignment vertical="center"/>
    </xf>
    <xf numFmtId="49" fontId="4" fillId="2" borderId="5" xfId="0" applyNumberFormat="1" applyFont="1" applyFill="1" applyBorder="1" applyAlignment="1">
      <alignment horizontal="right" vertical="top"/>
    </xf>
    <xf numFmtId="39" fontId="6" fillId="2" borderId="0" xfId="0" applyFont="1" applyFill="1" applyBorder="1" applyAlignment="1">
      <alignment horizontal="center"/>
    </xf>
    <xf numFmtId="40" fontId="13" fillId="2" borderId="32" xfId="1" applyNumberFormat="1" applyFont="1" applyFill="1" applyBorder="1" applyAlignment="1"/>
    <xf numFmtId="4" fontId="10" fillId="2" borderId="33" xfId="1" applyNumberFormat="1" applyFont="1" applyFill="1" applyBorder="1" applyAlignment="1">
      <alignment horizontal="right"/>
    </xf>
    <xf numFmtId="49" fontId="4" fillId="2" borderId="27" xfId="0" applyNumberFormat="1" applyFont="1" applyFill="1" applyBorder="1" applyAlignment="1" applyProtection="1">
      <alignment horizontal="right" vertical="top"/>
    </xf>
    <xf numFmtId="39" fontId="11" fillId="2" borderId="34" xfId="0" applyFont="1" applyFill="1" applyBorder="1" applyAlignment="1">
      <alignment horizontal="center" vertical="top"/>
    </xf>
    <xf numFmtId="39" fontId="6" fillId="2" borderId="28" xfId="0" applyFont="1" applyFill="1" applyBorder="1" applyAlignment="1">
      <alignment horizontal="center"/>
    </xf>
    <xf numFmtId="40" fontId="13" fillId="2" borderId="35" xfId="1" applyNumberFormat="1" applyFont="1" applyFill="1" applyBorder="1" applyAlignment="1"/>
    <xf numFmtId="165" fontId="3" fillId="2" borderId="20" xfId="0" applyNumberFormat="1" applyFont="1" applyFill="1" applyBorder="1" applyAlignment="1" applyProtection="1">
      <alignment horizontal="right" vertical="top"/>
    </xf>
    <xf numFmtId="39" fontId="3" fillId="0" borderId="25" xfId="0" applyFont="1" applyBorder="1" applyAlignment="1" applyProtection="1">
      <alignment horizontal="justify" vertical="top"/>
    </xf>
    <xf numFmtId="49" fontId="4" fillId="0" borderId="37" xfId="0" applyNumberFormat="1" applyFont="1" applyBorder="1" applyAlignment="1" applyProtection="1">
      <alignment horizontal="right" vertical="top"/>
    </xf>
    <xf numFmtId="39" fontId="2" fillId="0" borderId="38" xfId="0" quotePrefix="1" applyFont="1" applyBorder="1" applyAlignment="1" applyProtection="1">
      <alignment horizontal="center" vertical="top"/>
    </xf>
    <xf numFmtId="39" fontId="3" fillId="2" borderId="39" xfId="0" applyFont="1" applyFill="1" applyBorder="1" applyAlignment="1" applyProtection="1">
      <alignment horizontal="center" vertical="top"/>
    </xf>
    <xf numFmtId="40" fontId="3" fillId="2" borderId="39" xfId="1" applyNumberFormat="1" applyFont="1" applyFill="1" applyBorder="1" applyAlignment="1" applyProtection="1">
      <alignment horizontal="right" vertical="top"/>
    </xf>
    <xf numFmtId="49" fontId="9" fillId="0" borderId="41" xfId="0" applyNumberFormat="1" applyFont="1" applyBorder="1" applyAlignment="1">
      <alignment horizontal="center" vertical="top" wrapText="1"/>
    </xf>
    <xf numFmtId="39" fontId="6" fillId="0" borderId="0" xfId="0" applyFont="1" applyAlignment="1">
      <alignment horizontal="right"/>
    </xf>
    <xf numFmtId="44" fontId="7" fillId="0" borderId="4" xfId="7" applyFont="1" applyBorder="1"/>
    <xf numFmtId="44" fontId="10" fillId="2" borderId="6" xfId="7" applyFont="1" applyFill="1" applyBorder="1" applyAlignment="1">
      <alignment horizontal="right"/>
    </xf>
    <xf numFmtId="44" fontId="13" fillId="2" borderId="17" xfId="7" applyFont="1" applyFill="1" applyBorder="1" applyAlignment="1"/>
    <xf numFmtId="44" fontId="10" fillId="2" borderId="31" xfId="7" applyFont="1" applyFill="1" applyBorder="1" applyAlignment="1">
      <alignment horizontal="right"/>
    </xf>
    <xf numFmtId="44" fontId="13" fillId="2" borderId="16" xfId="7" applyFont="1" applyFill="1" applyBorder="1" applyAlignment="1"/>
    <xf numFmtId="44" fontId="10" fillId="2" borderId="14" xfId="7" applyFont="1" applyFill="1" applyBorder="1" applyAlignment="1">
      <alignment horizontal="right"/>
    </xf>
    <xf numFmtId="44" fontId="9" fillId="0" borderId="40" xfId="7" applyFont="1" applyBorder="1" applyAlignment="1" applyProtection="1">
      <alignment horizontal="right" vertical="top"/>
    </xf>
    <xf numFmtId="44" fontId="12" fillId="2" borderId="36" xfId="7" applyFont="1" applyFill="1" applyBorder="1" applyAlignment="1">
      <alignment horizontal="right"/>
    </xf>
    <xf numFmtId="39" fontId="10" fillId="2" borderId="26" xfId="0" applyFont="1" applyFill="1" applyBorder="1" applyAlignment="1">
      <alignment horizontal="justify" vertical="top"/>
    </xf>
    <xf numFmtId="39" fontId="3" fillId="0" borderId="25" xfId="0" applyFont="1" applyBorder="1" applyAlignment="1" applyProtection="1">
      <alignment horizontal="justify" vertical="top" wrapText="1"/>
    </xf>
    <xf numFmtId="39" fontId="7" fillId="0" borderId="42" xfId="0" quotePrefix="1" applyFont="1" applyBorder="1" applyAlignment="1" applyProtection="1">
      <alignment horizontal="center" vertical="center"/>
    </xf>
    <xf numFmtId="39" fontId="3" fillId="2" borderId="43" xfId="0" applyFont="1" applyFill="1" applyBorder="1" applyAlignment="1">
      <alignment horizontal="center" vertical="center"/>
    </xf>
    <xf numFmtId="39" fontId="3" fillId="2" borderId="43" xfId="0" applyNumberFormat="1" applyFont="1" applyFill="1" applyBorder="1" applyAlignment="1" applyProtection="1">
      <alignment vertical="center"/>
    </xf>
    <xf numFmtId="4" fontId="7" fillId="2" borderId="44" xfId="0" applyNumberFormat="1" applyFont="1" applyFill="1" applyBorder="1" applyAlignment="1">
      <alignment vertical="center" wrapText="1"/>
    </xf>
    <xf numFmtId="4" fontId="7" fillId="0" borderId="45" xfId="0" applyNumberFormat="1" applyFont="1" applyBorder="1" applyAlignment="1">
      <alignment vertical="center" wrapText="1"/>
    </xf>
    <xf numFmtId="39" fontId="6" fillId="0" borderId="22" xfId="0" applyFont="1" applyFill="1" applyBorder="1" applyAlignment="1">
      <alignment horizontal="center"/>
    </xf>
    <xf numFmtId="44" fontId="13" fillId="0" borderId="16" xfId="7" applyFont="1" applyFill="1" applyBorder="1" applyAlignment="1"/>
    <xf numFmtId="39" fontId="3" fillId="0" borderId="25" xfId="0" applyFont="1" applyFill="1" applyBorder="1" applyAlignment="1" applyProtection="1">
      <alignment horizontal="justify" vertical="top"/>
    </xf>
    <xf numFmtId="39" fontId="6" fillId="0" borderId="21" xfId="0" applyFont="1" applyFill="1" applyBorder="1" applyAlignment="1">
      <alignment horizontal="center"/>
    </xf>
    <xf numFmtId="39" fontId="6" fillId="2" borderId="7" xfId="0" applyFont="1" applyFill="1" applyBorder="1" applyAlignment="1">
      <alignment horizontal="center" vertical="center"/>
    </xf>
    <xf numFmtId="44" fontId="13" fillId="2" borderId="19" xfId="7" applyFont="1" applyFill="1" applyBorder="1" applyAlignment="1">
      <alignment vertical="center"/>
    </xf>
    <xf numFmtId="44" fontId="10" fillId="2" borderId="6" xfId="7" applyFont="1" applyFill="1" applyBorder="1" applyAlignment="1">
      <alignment horizontal="right" vertical="center"/>
    </xf>
    <xf numFmtId="39" fontId="6" fillId="2" borderId="22" xfId="0" applyFont="1" applyFill="1" applyBorder="1" applyAlignment="1">
      <alignment horizontal="center" vertical="center"/>
    </xf>
    <xf numFmtId="44" fontId="13" fillId="2" borderId="16" xfId="7" applyFont="1" applyFill="1" applyBorder="1" applyAlignment="1">
      <alignment vertical="center"/>
    </xf>
    <xf numFmtId="44" fontId="10" fillId="2" borderId="14" xfId="7" applyFont="1" applyFill="1" applyBorder="1" applyAlignment="1">
      <alignment horizontal="right" vertical="center"/>
    </xf>
    <xf numFmtId="44" fontId="18" fillId="2" borderId="48" xfId="7" applyFont="1" applyFill="1" applyBorder="1" applyAlignment="1">
      <alignment horizontal="right" vertical="center"/>
    </xf>
    <xf numFmtId="39" fontId="7" fillId="0" borderId="0" xfId="0" applyFont="1" applyAlignment="1">
      <alignment vertical="center"/>
    </xf>
    <xf numFmtId="39" fontId="17" fillId="0" borderId="0" xfId="0" applyFont="1" applyAlignment="1">
      <alignment vertical="center"/>
    </xf>
    <xf numFmtId="39" fontId="17" fillId="0" borderId="48" xfId="0" applyFont="1" applyBorder="1" applyAlignment="1">
      <alignment vertical="center"/>
    </xf>
    <xf numFmtId="39" fontId="13" fillId="2" borderId="16" xfId="0" applyNumberFormat="1" applyFont="1" applyFill="1" applyBorder="1" applyAlignment="1">
      <alignment horizontal="center"/>
    </xf>
    <xf numFmtId="39" fontId="13" fillId="2" borderId="17" xfId="0" applyNumberFormat="1" applyFont="1" applyFill="1" applyBorder="1" applyAlignment="1">
      <alignment horizontal="center"/>
    </xf>
    <xf numFmtId="39" fontId="13" fillId="2" borderId="35" xfId="0" applyNumberFormat="1" applyFont="1" applyFill="1" applyBorder="1" applyAlignment="1">
      <alignment horizontal="center"/>
    </xf>
    <xf numFmtId="39" fontId="13" fillId="2" borderId="32" xfId="0" applyNumberFormat="1" applyFont="1" applyFill="1" applyBorder="1" applyAlignment="1">
      <alignment horizontal="center"/>
    </xf>
    <xf numFmtId="39" fontId="13" fillId="2" borderId="19" xfId="0" applyNumberFormat="1" applyFont="1" applyFill="1" applyBorder="1" applyAlignment="1">
      <alignment horizontal="center"/>
    </xf>
    <xf numFmtId="39" fontId="13" fillId="0" borderId="16" xfId="0" applyNumberFormat="1" applyFont="1" applyFill="1" applyBorder="1" applyAlignment="1">
      <alignment horizontal="center"/>
    </xf>
    <xf numFmtId="39" fontId="3" fillId="2" borderId="39" xfId="0" applyNumberFormat="1" applyFont="1" applyFill="1" applyBorder="1" applyAlignment="1" applyProtection="1">
      <alignment horizontal="center" vertical="top"/>
    </xf>
    <xf numFmtId="39" fontId="13" fillId="2" borderId="46" xfId="0" applyNumberFormat="1" applyFont="1" applyFill="1" applyBorder="1" applyAlignment="1">
      <alignment horizontal="center"/>
    </xf>
    <xf numFmtId="39" fontId="13" fillId="2" borderId="47" xfId="0" applyNumberFormat="1" applyFont="1" applyFill="1" applyBorder="1" applyAlignment="1">
      <alignment horizontal="center"/>
    </xf>
    <xf numFmtId="39" fontId="13" fillId="2" borderId="19" xfId="0" applyNumberFormat="1" applyFont="1" applyFill="1" applyBorder="1" applyAlignment="1">
      <alignment horizontal="center" vertical="center"/>
    </xf>
    <xf numFmtId="39" fontId="13" fillId="2" borderId="16" xfId="0" applyNumberFormat="1" applyFont="1" applyFill="1" applyBorder="1" applyAlignment="1">
      <alignment horizontal="center" vertical="center"/>
    </xf>
    <xf numFmtId="39" fontId="17" fillId="0" borderId="28" xfId="0" applyFont="1" applyBorder="1" applyAlignment="1">
      <alignment vertical="center"/>
    </xf>
    <xf numFmtId="44" fontId="13" fillId="0" borderId="17" xfId="7" applyFont="1" applyFill="1" applyBorder="1" applyAlignment="1"/>
    <xf numFmtId="44" fontId="13" fillId="0" borderId="19" xfId="7" applyFont="1" applyFill="1" applyBorder="1" applyAlignment="1"/>
    <xf numFmtId="39" fontId="13" fillId="0" borderId="17" xfId="0" applyNumberFormat="1" applyFont="1" applyFill="1" applyBorder="1" applyAlignment="1">
      <alignment horizontal="center"/>
    </xf>
    <xf numFmtId="39" fontId="3" fillId="0" borderId="0" xfId="0" applyFont="1" applyBorder="1" applyAlignment="1">
      <alignment vertical="top"/>
    </xf>
    <xf numFmtId="39" fontId="19" fillId="0" borderId="0" xfId="0" applyFont="1" applyAlignment="1">
      <alignment vertical="top"/>
    </xf>
    <xf numFmtId="49" fontId="12" fillId="2" borderId="4" xfId="0" applyNumberFormat="1" applyFont="1" applyFill="1" applyBorder="1" applyAlignment="1">
      <alignment horizontal="left" vertical="top" indent="1"/>
    </xf>
    <xf numFmtId="39" fontId="20" fillId="0" borderId="0" xfId="0" applyFont="1" applyBorder="1"/>
    <xf numFmtId="39" fontId="21" fillId="0" borderId="0" xfId="0" applyFont="1" applyBorder="1"/>
    <xf numFmtId="39" fontId="20" fillId="0" borderId="0" xfId="0" applyFont="1"/>
    <xf numFmtId="39" fontId="21" fillId="0" borderId="0" xfId="0" applyFont="1" applyBorder="1" applyAlignment="1">
      <alignment horizontal="right"/>
    </xf>
    <xf numFmtId="39" fontId="21" fillId="0" borderId="0" xfId="0" applyFont="1" applyBorder="1" applyAlignment="1">
      <alignment horizontal="center"/>
    </xf>
    <xf numFmtId="165" fontId="3" fillId="0" borderId="13" xfId="0" applyNumberFormat="1" applyFont="1" applyFill="1" applyBorder="1" applyAlignment="1" applyProtection="1">
      <alignment horizontal="right" vertical="top"/>
    </xf>
    <xf numFmtId="39" fontId="6" fillId="0" borderId="22" xfId="0" applyFont="1" applyFill="1" applyBorder="1" applyAlignment="1" applyProtection="1">
      <alignment horizontal="center"/>
    </xf>
    <xf numFmtId="44" fontId="10" fillId="0" borderId="31" xfId="7" applyFont="1" applyFill="1" applyBorder="1" applyAlignment="1">
      <alignment horizontal="right"/>
    </xf>
    <xf numFmtId="49" fontId="3" fillId="0" borderId="26" xfId="0" applyNumberFormat="1" applyFont="1" applyFill="1" applyBorder="1" applyAlignment="1" applyProtection="1">
      <alignment horizontal="justify" vertical="top"/>
    </xf>
    <xf numFmtId="165" fontId="3" fillId="0" borderId="15" xfId="0" applyNumberFormat="1" applyFont="1" applyFill="1" applyBorder="1" applyAlignment="1" applyProtection="1">
      <alignment horizontal="right" vertical="top"/>
    </xf>
    <xf numFmtId="39" fontId="6" fillId="0" borderId="22" xfId="0" applyFont="1" applyFill="1" applyBorder="1" applyAlignment="1">
      <alignment horizontal="center" vertical="center"/>
    </xf>
    <xf numFmtId="39" fontId="13" fillId="0" borderId="16" xfId="0" applyNumberFormat="1" applyFont="1" applyFill="1" applyBorder="1" applyAlignment="1">
      <alignment horizontal="center" vertical="center"/>
    </xf>
    <xf numFmtId="44" fontId="13" fillId="0" borderId="16" xfId="7" applyFont="1" applyFill="1" applyBorder="1" applyAlignment="1">
      <alignment vertical="center"/>
    </xf>
    <xf numFmtId="44" fontId="10" fillId="0" borderId="14" xfId="7" applyFont="1" applyFill="1" applyBorder="1" applyAlignment="1">
      <alignment horizontal="right" vertical="center"/>
    </xf>
    <xf numFmtId="39" fontId="17" fillId="0" borderId="27" xfId="0" applyFont="1" applyBorder="1" applyAlignment="1">
      <alignment horizontal="right" vertical="center"/>
    </xf>
    <xf numFmtId="39" fontId="17" fillId="0" borderId="28" xfId="0" applyFont="1" applyBorder="1" applyAlignment="1">
      <alignment horizontal="right" vertical="center"/>
    </xf>
    <xf numFmtId="39" fontId="15" fillId="0" borderId="11" xfId="0" quotePrefix="1" applyFont="1" applyBorder="1" applyAlignment="1">
      <alignment horizontal="center" vertical="center"/>
    </xf>
    <xf numFmtId="39" fontId="15" fillId="0" borderId="10" xfId="0" applyFont="1" applyBorder="1" applyAlignment="1">
      <alignment horizontal="center" vertical="center"/>
    </xf>
    <xf numFmtId="39" fontId="15" fillId="0" borderId="9" xfId="0" applyFont="1" applyBorder="1" applyAlignment="1">
      <alignment horizontal="center" vertical="center"/>
    </xf>
    <xf numFmtId="39" fontId="5" fillId="0" borderId="6" xfId="0" applyFont="1" applyFill="1" applyBorder="1" applyAlignment="1" applyProtection="1">
      <alignment horizontal="center"/>
    </xf>
    <xf numFmtId="39" fontId="5" fillId="0" borderId="8" xfId="0" applyFont="1" applyFill="1" applyBorder="1" applyAlignment="1" applyProtection="1">
      <alignment horizontal="center"/>
    </xf>
    <xf numFmtId="39" fontId="5" fillId="0" borderId="6" xfId="0" applyFont="1" applyFill="1" applyBorder="1" applyAlignment="1">
      <alignment horizontal="center"/>
    </xf>
    <xf numFmtId="39" fontId="5" fillId="0" borderId="8" xfId="0" applyFont="1" applyFill="1" applyBorder="1" applyAlignment="1">
      <alignment horizontal="center"/>
    </xf>
    <xf numFmtId="39" fontId="5" fillId="0" borderId="6" xfId="0" applyFont="1" applyFill="1" applyBorder="1" applyAlignment="1">
      <alignment horizontal="center" wrapText="1"/>
    </xf>
    <xf numFmtId="39" fontId="17" fillId="0" borderId="4" xfId="0" quotePrefix="1" applyFont="1" applyBorder="1" applyAlignment="1" applyProtection="1">
      <alignment horizontal="right"/>
    </xf>
    <xf numFmtId="39" fontId="22" fillId="0" borderId="0" xfId="0" applyFont="1" applyFill="1" applyBorder="1" applyAlignment="1">
      <alignment horizontal="center" vertical="top"/>
    </xf>
    <xf numFmtId="39" fontId="23" fillId="0" borderId="0" xfId="0" applyFont="1" applyAlignment="1">
      <alignment vertical="top"/>
    </xf>
    <xf numFmtId="39" fontId="24" fillId="0" borderId="0" xfId="0" applyFont="1" applyFill="1" applyBorder="1" applyAlignment="1">
      <alignment horizontal="center" vertical="top"/>
    </xf>
    <xf numFmtId="39" fontId="19" fillId="0" borderId="0" xfId="0" applyFont="1" applyAlignment="1">
      <alignment horizontal="left" vertical="top"/>
    </xf>
    <xf numFmtId="39" fontId="19" fillId="0" borderId="0" xfId="0" applyFont="1" applyAlignment="1">
      <alignment horizontal="center" vertical="top"/>
    </xf>
    <xf numFmtId="43" fontId="25" fillId="0" borderId="0" xfId="0" applyNumberFormat="1" applyFont="1" applyAlignment="1">
      <alignment horizontal="right" vertical="top"/>
    </xf>
    <xf numFmtId="166" fontId="19" fillId="0" borderId="0" xfId="0" applyNumberFormat="1" applyFont="1" applyAlignment="1">
      <alignment horizontal="right" vertical="top"/>
    </xf>
    <xf numFmtId="39" fontId="22" fillId="0" borderId="0" xfId="0" applyFont="1" applyFill="1" applyBorder="1" applyAlignment="1">
      <alignment horizontal="center" vertical="top"/>
    </xf>
    <xf numFmtId="43" fontId="25" fillId="0" borderId="0" xfId="0" applyNumberFormat="1" applyFont="1" applyFill="1" applyBorder="1" applyAlignment="1">
      <alignment horizontal="right" vertical="top"/>
    </xf>
    <xf numFmtId="39" fontId="26" fillId="0" borderId="0" xfId="0" applyFont="1" applyAlignment="1">
      <alignment horizontal="right" vertical="center"/>
    </xf>
    <xf numFmtId="166" fontId="26" fillId="0" borderId="0" xfId="0" applyNumberFormat="1" applyFont="1" applyAlignment="1">
      <alignment horizontal="center" vertical="center"/>
    </xf>
    <xf numFmtId="39" fontId="6" fillId="0" borderId="0" xfId="0" applyFont="1" applyBorder="1" applyAlignment="1">
      <alignment horizontal="right"/>
    </xf>
    <xf numFmtId="39" fontId="17" fillId="0" borderId="0" xfId="0" applyFont="1" applyBorder="1" applyAlignment="1">
      <alignment horizontal="left" vertical="top" wrapText="1"/>
    </xf>
    <xf numFmtId="39" fontId="28" fillId="0" borderId="0" xfId="8" applyFont="1" applyFill="1" applyBorder="1" applyAlignment="1">
      <alignment horizontal="center" vertical="top"/>
    </xf>
  </cellXfs>
  <cellStyles count="9">
    <cellStyle name="Millares" xfId="1" builtinId="3"/>
    <cellStyle name="Millares 2" xfId="2"/>
    <cellStyle name="Millares 3" xfId="5"/>
    <cellStyle name="Moneda" xfId="7" builtinId="4"/>
    <cellStyle name="Normal" xfId="0" builtinId="0"/>
    <cellStyle name="Normal 2" xfId="3"/>
    <cellStyle name="Normal 2 2" xfId="8"/>
    <cellStyle name="Normal 3" xfId="4"/>
    <cellStyle name="Normal 4"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2695575</xdr:colOff>
      <xdr:row>77</xdr:row>
      <xdr:rowOff>0</xdr:rowOff>
    </xdr:from>
    <xdr:to>
      <xdr:col>1</xdr:col>
      <xdr:colOff>2781300</xdr:colOff>
      <xdr:row>77</xdr:row>
      <xdr:rowOff>152400</xdr:rowOff>
    </xdr:to>
    <xdr:sp macro="" textlink="">
      <xdr:nvSpPr>
        <xdr:cNvPr id="3" name="Text Box 45">
          <a:extLst>
            <a:ext uri="{FF2B5EF4-FFF2-40B4-BE49-F238E27FC236}">
              <a16:creationId xmlns:a16="http://schemas.microsoft.com/office/drawing/2014/main" xmlns="" id="{BD02FEB3-E803-41A3-A97D-C0F0F58F4B1E}"/>
            </a:ext>
          </a:extLst>
        </xdr:cNvPr>
        <xdr:cNvSpPr txBox="1">
          <a:spLocks noChangeArrowheads="1"/>
        </xdr:cNvSpPr>
      </xdr:nvSpPr>
      <xdr:spPr bwMode="auto">
        <a:xfrm>
          <a:off x="3133725"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77</xdr:row>
      <xdr:rowOff>0</xdr:rowOff>
    </xdr:from>
    <xdr:to>
      <xdr:col>1</xdr:col>
      <xdr:colOff>2781300</xdr:colOff>
      <xdr:row>77</xdr:row>
      <xdr:rowOff>152400</xdr:rowOff>
    </xdr:to>
    <xdr:sp macro="" textlink="">
      <xdr:nvSpPr>
        <xdr:cNvPr id="4" name="Text Box 46">
          <a:extLst>
            <a:ext uri="{FF2B5EF4-FFF2-40B4-BE49-F238E27FC236}">
              <a16:creationId xmlns:a16="http://schemas.microsoft.com/office/drawing/2014/main" xmlns="" id="{D810EB09-1AFF-4406-AF70-E35DEE63B201}"/>
            </a:ext>
          </a:extLst>
        </xdr:cNvPr>
        <xdr:cNvSpPr txBox="1">
          <a:spLocks noChangeArrowheads="1"/>
        </xdr:cNvSpPr>
      </xdr:nvSpPr>
      <xdr:spPr bwMode="auto">
        <a:xfrm>
          <a:off x="3133725"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77</xdr:row>
      <xdr:rowOff>0</xdr:rowOff>
    </xdr:from>
    <xdr:to>
      <xdr:col>1</xdr:col>
      <xdr:colOff>2781300</xdr:colOff>
      <xdr:row>77</xdr:row>
      <xdr:rowOff>152400</xdr:rowOff>
    </xdr:to>
    <xdr:sp macro="" textlink="">
      <xdr:nvSpPr>
        <xdr:cNvPr id="5" name="Text Box 47">
          <a:extLst>
            <a:ext uri="{FF2B5EF4-FFF2-40B4-BE49-F238E27FC236}">
              <a16:creationId xmlns:a16="http://schemas.microsoft.com/office/drawing/2014/main" xmlns="" id="{F3AD2EC7-AA9C-4732-8AAC-E1775EBEA2DA}"/>
            </a:ext>
          </a:extLst>
        </xdr:cNvPr>
        <xdr:cNvSpPr txBox="1">
          <a:spLocks noChangeArrowheads="1"/>
        </xdr:cNvSpPr>
      </xdr:nvSpPr>
      <xdr:spPr bwMode="auto">
        <a:xfrm>
          <a:off x="3133725"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77</xdr:row>
      <xdr:rowOff>0</xdr:rowOff>
    </xdr:from>
    <xdr:to>
      <xdr:col>1</xdr:col>
      <xdr:colOff>2781300</xdr:colOff>
      <xdr:row>77</xdr:row>
      <xdr:rowOff>152400</xdr:rowOff>
    </xdr:to>
    <xdr:sp macro="" textlink="">
      <xdr:nvSpPr>
        <xdr:cNvPr id="6" name="Text Box 48">
          <a:extLst>
            <a:ext uri="{FF2B5EF4-FFF2-40B4-BE49-F238E27FC236}">
              <a16:creationId xmlns:a16="http://schemas.microsoft.com/office/drawing/2014/main" xmlns="" id="{DA7C837C-6A4A-4D20-92CE-CA3EE1D78745}"/>
            </a:ext>
          </a:extLst>
        </xdr:cNvPr>
        <xdr:cNvSpPr txBox="1">
          <a:spLocks noChangeArrowheads="1"/>
        </xdr:cNvSpPr>
      </xdr:nvSpPr>
      <xdr:spPr bwMode="auto">
        <a:xfrm>
          <a:off x="3133725"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3314700</xdr:colOff>
      <xdr:row>77</xdr:row>
      <xdr:rowOff>0</xdr:rowOff>
    </xdr:from>
    <xdr:to>
      <xdr:col>1</xdr:col>
      <xdr:colOff>3400425</xdr:colOff>
      <xdr:row>77</xdr:row>
      <xdr:rowOff>161925</xdr:rowOff>
    </xdr:to>
    <xdr:sp macro="" textlink="">
      <xdr:nvSpPr>
        <xdr:cNvPr id="7" name="Text Box 44">
          <a:extLst>
            <a:ext uri="{FF2B5EF4-FFF2-40B4-BE49-F238E27FC236}">
              <a16:creationId xmlns:a16="http://schemas.microsoft.com/office/drawing/2014/main" xmlns="" id="{EB27EBFC-43BE-413E-8C2A-A77852FDDF0A}"/>
            </a:ext>
          </a:extLst>
        </xdr:cNvPr>
        <xdr:cNvSpPr txBox="1">
          <a:spLocks noChangeArrowheads="1"/>
        </xdr:cNvSpPr>
      </xdr:nvSpPr>
      <xdr:spPr bwMode="auto">
        <a:xfrm>
          <a:off x="3752850" y="417861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4158049</xdr:colOff>
      <xdr:row>77</xdr:row>
      <xdr:rowOff>0</xdr:rowOff>
    </xdr:from>
    <xdr:to>
      <xdr:col>1</xdr:col>
      <xdr:colOff>4243259</xdr:colOff>
      <xdr:row>77</xdr:row>
      <xdr:rowOff>146478</xdr:rowOff>
    </xdr:to>
    <xdr:sp macro="" textlink="">
      <xdr:nvSpPr>
        <xdr:cNvPr id="8" name="Text Box 45">
          <a:extLst>
            <a:ext uri="{FF2B5EF4-FFF2-40B4-BE49-F238E27FC236}">
              <a16:creationId xmlns:a16="http://schemas.microsoft.com/office/drawing/2014/main" xmlns="" id="{D267D24C-7268-44C5-AD43-E59F8458A220}"/>
            </a:ext>
          </a:extLst>
        </xdr:cNvPr>
        <xdr:cNvSpPr txBox="1">
          <a:spLocks noChangeArrowheads="1"/>
        </xdr:cNvSpPr>
      </xdr:nvSpPr>
      <xdr:spPr bwMode="auto">
        <a:xfrm>
          <a:off x="4596199" y="41786175"/>
          <a:ext cx="85210" cy="146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77</xdr:row>
      <xdr:rowOff>0</xdr:rowOff>
    </xdr:from>
    <xdr:to>
      <xdr:col>1</xdr:col>
      <xdr:colOff>85725</xdr:colOff>
      <xdr:row>77</xdr:row>
      <xdr:rowOff>152400</xdr:rowOff>
    </xdr:to>
    <xdr:sp macro="" textlink="">
      <xdr:nvSpPr>
        <xdr:cNvPr id="9" name="Text Box 46">
          <a:extLst>
            <a:ext uri="{FF2B5EF4-FFF2-40B4-BE49-F238E27FC236}">
              <a16:creationId xmlns:a16="http://schemas.microsoft.com/office/drawing/2014/main" xmlns="" id="{9257F1ED-34A7-4E3E-A8F0-ACF485A12C86}"/>
            </a:ext>
          </a:extLst>
        </xdr:cNvPr>
        <xdr:cNvSpPr txBox="1">
          <a:spLocks noChangeArrowheads="1"/>
        </xdr:cNvSpPr>
      </xdr:nvSpPr>
      <xdr:spPr bwMode="auto">
        <a:xfrm>
          <a:off x="438150"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77</xdr:row>
      <xdr:rowOff>0</xdr:rowOff>
    </xdr:from>
    <xdr:to>
      <xdr:col>1</xdr:col>
      <xdr:colOff>85725</xdr:colOff>
      <xdr:row>77</xdr:row>
      <xdr:rowOff>152400</xdr:rowOff>
    </xdr:to>
    <xdr:sp macro="" textlink="">
      <xdr:nvSpPr>
        <xdr:cNvPr id="10" name="Text Box 47">
          <a:extLst>
            <a:ext uri="{FF2B5EF4-FFF2-40B4-BE49-F238E27FC236}">
              <a16:creationId xmlns:a16="http://schemas.microsoft.com/office/drawing/2014/main" xmlns="" id="{CA304235-6612-4768-97A5-CD30F7C1BA42}"/>
            </a:ext>
          </a:extLst>
        </xdr:cNvPr>
        <xdr:cNvSpPr txBox="1">
          <a:spLocks noChangeArrowheads="1"/>
        </xdr:cNvSpPr>
      </xdr:nvSpPr>
      <xdr:spPr bwMode="auto">
        <a:xfrm>
          <a:off x="438150"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77</xdr:row>
      <xdr:rowOff>0</xdr:rowOff>
    </xdr:from>
    <xdr:to>
      <xdr:col>1</xdr:col>
      <xdr:colOff>85725</xdr:colOff>
      <xdr:row>77</xdr:row>
      <xdr:rowOff>152400</xdr:rowOff>
    </xdr:to>
    <xdr:sp macro="" textlink="">
      <xdr:nvSpPr>
        <xdr:cNvPr id="11" name="Text Box 48">
          <a:extLst>
            <a:ext uri="{FF2B5EF4-FFF2-40B4-BE49-F238E27FC236}">
              <a16:creationId xmlns:a16="http://schemas.microsoft.com/office/drawing/2014/main" xmlns="" id="{4CDDA178-D8D3-41EF-899A-A386639B2BF9}"/>
            </a:ext>
          </a:extLst>
        </xdr:cNvPr>
        <xdr:cNvSpPr txBox="1">
          <a:spLocks noChangeArrowheads="1"/>
        </xdr:cNvSpPr>
      </xdr:nvSpPr>
      <xdr:spPr bwMode="auto">
        <a:xfrm>
          <a:off x="438150" y="41786175"/>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1048546</xdr:colOff>
      <xdr:row>113</xdr:row>
      <xdr:rowOff>76401</xdr:rowOff>
    </xdr:from>
    <xdr:to>
      <xdr:col>6</xdr:col>
      <xdr:colOff>927896</xdr:colOff>
      <xdr:row>124</xdr:row>
      <xdr:rowOff>16870</xdr:rowOff>
    </xdr:to>
    <xdr:sp macro="" textlink="">
      <xdr:nvSpPr>
        <xdr:cNvPr id="16" name="CuadroTexto 15">
          <a:extLst>
            <a:ext uri="{FF2B5EF4-FFF2-40B4-BE49-F238E27FC236}">
              <a16:creationId xmlns:a16="http://schemas.microsoft.com/office/drawing/2014/main" xmlns="" id="{48A277DE-196B-466F-AD97-D3A61CFD2B29}"/>
            </a:ext>
          </a:extLst>
        </xdr:cNvPr>
        <xdr:cNvSpPr txBox="1"/>
      </xdr:nvSpPr>
      <xdr:spPr>
        <a:xfrm>
          <a:off x="8020846" y="48958701"/>
          <a:ext cx="3460750" cy="1512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800" b="1" baseline="0"/>
        </a:p>
      </xdr:txBody>
    </xdr:sp>
    <xdr:clientData/>
  </xdr:twoCellAnchor>
  <xdr:twoCellAnchor editAs="oneCell">
    <xdr:from>
      <xdr:col>0</xdr:col>
      <xdr:colOff>55561</xdr:colOff>
      <xdr:row>0</xdr:row>
      <xdr:rowOff>49851</xdr:rowOff>
    </xdr:from>
    <xdr:to>
      <xdr:col>1</xdr:col>
      <xdr:colOff>2750784</xdr:colOff>
      <xdr:row>5</xdr:row>
      <xdr:rowOff>285749</xdr:rowOff>
    </xdr:to>
    <xdr:pic>
      <xdr:nvPicPr>
        <xdr:cNvPr id="15" name="1 Imagen">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5561" y="49851"/>
          <a:ext cx="3135754" cy="1307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ransitionEntry="1">
    <tabColor rgb="FF92D050"/>
    <pageSetUpPr fitToPage="1"/>
  </sheetPr>
  <dimension ref="A2:G118"/>
  <sheetViews>
    <sheetView showGridLines="0" showZeros="0" tabSelected="1" view="pageBreakPreview" zoomScale="80" zoomScaleNormal="80" zoomScaleSheetLayoutView="80" workbookViewId="0">
      <selection activeCell="J8" sqref="J8"/>
    </sheetView>
  </sheetViews>
  <sheetFormatPr baseColWidth="10" defaultColWidth="9.625" defaultRowHeight="11.25" outlineLevelRow="1" x14ac:dyDescent="0.2"/>
  <cols>
    <col min="1" max="1" width="5.75" style="1" customWidth="1"/>
    <col min="2" max="2" width="85.75" style="1" customWidth="1"/>
    <col min="3" max="3" width="12.125" style="1" customWidth="1"/>
    <col min="4" max="4" width="11.875" style="1" customWidth="1"/>
    <col min="5" max="5" width="14.125" style="1" customWidth="1"/>
    <col min="6" max="6" width="19.75" style="1" customWidth="1"/>
    <col min="7" max="7" width="24" style="1" customWidth="1"/>
    <col min="8" max="16384" width="9.625" style="1"/>
  </cols>
  <sheetData>
    <row r="2" spans="1:7" s="134" customFormat="1" ht="27.75" customHeight="1" x14ac:dyDescent="0.15">
      <c r="A2" s="133" t="s">
        <v>75</v>
      </c>
      <c r="B2" s="133"/>
      <c r="C2" s="133"/>
      <c r="D2" s="133"/>
      <c r="E2" s="133"/>
      <c r="F2" s="133"/>
      <c r="G2" s="133"/>
    </row>
    <row r="3" spans="1:7" s="134" customFormat="1" ht="15" customHeight="1" x14ac:dyDescent="0.15">
      <c r="A3" s="135" t="s">
        <v>76</v>
      </c>
      <c r="B3" s="135"/>
      <c r="C3" s="135"/>
      <c r="D3" s="135"/>
      <c r="E3" s="135"/>
      <c r="F3" s="135"/>
      <c r="G3" s="135"/>
    </row>
    <row r="4" spans="1:7" s="134" customFormat="1" ht="15" customHeight="1" x14ac:dyDescent="0.15">
      <c r="A4" s="146" t="s">
        <v>77</v>
      </c>
      <c r="B4" s="146"/>
      <c r="C4" s="146"/>
      <c r="D4" s="146"/>
      <c r="E4" s="146"/>
      <c r="F4" s="146"/>
      <c r="G4" s="146"/>
    </row>
    <row r="5" spans="1:7" s="106" customFormat="1" ht="15" customHeight="1" x14ac:dyDescent="0.15">
      <c r="A5" s="136"/>
      <c r="B5" s="137"/>
      <c r="C5" s="138"/>
      <c r="E5" s="139"/>
      <c r="F5" s="139"/>
    </row>
    <row r="6" spans="1:7" s="106" customFormat="1" ht="27" customHeight="1" x14ac:dyDescent="0.15">
      <c r="A6" s="133"/>
      <c r="B6" s="133"/>
      <c r="C6" s="133"/>
      <c r="D6" s="133"/>
      <c r="E6" s="133"/>
      <c r="F6" s="140"/>
    </row>
    <row r="7" spans="1:7" s="106" customFormat="1" ht="12" customHeight="1" x14ac:dyDescent="0.15">
      <c r="A7" s="136"/>
      <c r="B7" s="137"/>
      <c r="C7" s="141"/>
      <c r="E7" s="139"/>
      <c r="F7" s="139"/>
    </row>
    <row r="8" spans="1:7" s="106" customFormat="1" ht="31.5" customHeight="1" x14ac:dyDescent="0.15">
      <c r="A8" s="145" t="s">
        <v>81</v>
      </c>
      <c r="B8" s="145"/>
      <c r="C8" s="145"/>
      <c r="D8" s="145"/>
      <c r="E8" s="145"/>
      <c r="F8" s="145"/>
      <c r="G8" s="145"/>
    </row>
    <row r="9" spans="1:7" s="106" customFormat="1" ht="41.25" customHeight="1" x14ac:dyDescent="0.15">
      <c r="A9" s="145" t="s">
        <v>82</v>
      </c>
      <c r="B9" s="145"/>
      <c r="C9" s="145"/>
      <c r="D9" s="145"/>
      <c r="E9" s="145"/>
      <c r="F9" s="145"/>
      <c r="G9" s="145"/>
    </row>
    <row r="10" spans="1:7" s="106" customFormat="1" ht="17.25" customHeight="1" x14ac:dyDescent="0.25">
      <c r="A10" s="136"/>
      <c r="B10" s="137"/>
      <c r="C10" s="141"/>
      <c r="D10" s="142"/>
      <c r="E10" s="143"/>
      <c r="F10" s="143"/>
      <c r="G10" s="132"/>
    </row>
    <row r="11" spans="1:7" s="17" customFormat="1" ht="20.25" x14ac:dyDescent="0.3">
      <c r="A11" s="124" t="s">
        <v>78</v>
      </c>
      <c r="B11" s="125"/>
      <c r="C11" s="125"/>
      <c r="D11" s="125"/>
      <c r="E11" s="125"/>
      <c r="F11" s="125"/>
      <c r="G11" s="126"/>
    </row>
    <row r="12" spans="1:7" ht="13.9" customHeight="1" x14ac:dyDescent="0.2">
      <c r="A12" s="127" t="s">
        <v>4</v>
      </c>
      <c r="B12" s="129" t="s">
        <v>5</v>
      </c>
      <c r="C12" s="129" t="s">
        <v>6</v>
      </c>
      <c r="D12" s="129" t="s">
        <v>7</v>
      </c>
      <c r="E12" s="131" t="s">
        <v>10</v>
      </c>
      <c r="F12" s="131" t="s">
        <v>79</v>
      </c>
      <c r="G12" s="129" t="s">
        <v>8</v>
      </c>
    </row>
    <row r="13" spans="1:7" x14ac:dyDescent="0.2">
      <c r="A13" s="128"/>
      <c r="B13" s="130"/>
      <c r="C13" s="130"/>
      <c r="D13" s="130"/>
      <c r="E13" s="130"/>
      <c r="F13" s="130"/>
      <c r="G13" s="130"/>
    </row>
    <row r="14" spans="1:7" x14ac:dyDescent="0.2">
      <c r="A14" s="18"/>
      <c r="B14" s="19"/>
      <c r="C14" s="19"/>
      <c r="D14" s="19"/>
      <c r="E14" s="19"/>
      <c r="F14" s="19"/>
      <c r="G14" s="20"/>
    </row>
    <row r="15" spans="1:7" ht="15.75" x14ac:dyDescent="0.25">
      <c r="A15" s="21"/>
      <c r="B15" s="22" t="s">
        <v>9</v>
      </c>
      <c r="C15" s="23"/>
      <c r="D15" s="23"/>
      <c r="E15" s="23"/>
      <c r="F15" s="23"/>
      <c r="G15" s="24"/>
    </row>
    <row r="16" spans="1:7" x14ac:dyDescent="0.2">
      <c r="A16" s="21"/>
      <c r="B16" s="25"/>
      <c r="C16" s="25"/>
      <c r="D16" s="25"/>
      <c r="E16" s="25"/>
      <c r="F16" s="25"/>
      <c r="G16" s="24"/>
    </row>
    <row r="17" spans="1:7" x14ac:dyDescent="0.2">
      <c r="A17" s="21"/>
      <c r="B17" s="25"/>
      <c r="C17" s="25"/>
      <c r="D17" s="25"/>
      <c r="E17" s="25"/>
      <c r="F17" s="25"/>
      <c r="G17" s="24"/>
    </row>
    <row r="18" spans="1:7" ht="15.75" x14ac:dyDescent="0.25">
      <c r="A18" s="26" t="s">
        <v>3</v>
      </c>
      <c r="B18" s="27" t="s">
        <v>54</v>
      </c>
      <c r="G18" s="61">
        <f>G40</f>
        <v>0</v>
      </c>
    </row>
    <row r="19" spans="1:7" ht="15.75" x14ac:dyDescent="0.25">
      <c r="A19" s="26"/>
      <c r="B19" s="27"/>
      <c r="C19" s="108"/>
      <c r="D19" s="109">
        <v>788.75</v>
      </c>
      <c r="E19" s="109" t="s">
        <v>39</v>
      </c>
      <c r="F19" s="109" t="s">
        <v>39</v>
      </c>
      <c r="G19" s="61"/>
    </row>
    <row r="20" spans="1:7" ht="15.75" x14ac:dyDescent="0.25">
      <c r="A20" s="26" t="s">
        <v>50</v>
      </c>
      <c r="B20" s="27" t="s">
        <v>15</v>
      </c>
      <c r="C20" s="108"/>
      <c r="D20" s="108"/>
      <c r="E20" s="108"/>
      <c r="F20" s="108"/>
      <c r="G20" s="61">
        <f>G48</f>
        <v>0</v>
      </c>
    </row>
    <row r="21" spans="1:7" ht="15.75" x14ac:dyDescent="0.25">
      <c r="A21" s="26"/>
      <c r="B21" s="27"/>
      <c r="C21" s="108"/>
      <c r="D21" s="109">
        <v>6</v>
      </c>
      <c r="E21" s="108"/>
      <c r="F21" s="108"/>
      <c r="G21" s="28"/>
    </row>
    <row r="22" spans="1:7" ht="15.75" x14ac:dyDescent="0.25">
      <c r="A22" s="26" t="s">
        <v>51</v>
      </c>
      <c r="B22" s="27" t="s">
        <v>16</v>
      </c>
      <c r="C22" s="108"/>
      <c r="D22" s="109"/>
      <c r="E22" s="108"/>
      <c r="F22" s="108"/>
      <c r="G22" s="61">
        <f>G58</f>
        <v>0</v>
      </c>
    </row>
    <row r="23" spans="1:7" ht="15.75" x14ac:dyDescent="0.25">
      <c r="A23" s="26"/>
      <c r="B23" s="27"/>
      <c r="C23" s="108"/>
      <c r="D23" s="109">
        <f>D21*D19</f>
        <v>4732.5</v>
      </c>
      <c r="E23" s="108" t="s">
        <v>0</v>
      </c>
      <c r="F23" s="108" t="s">
        <v>0</v>
      </c>
      <c r="G23" s="28"/>
    </row>
    <row r="24" spans="1:7" ht="15.75" x14ac:dyDescent="0.25">
      <c r="A24" s="26" t="s">
        <v>17</v>
      </c>
      <c r="B24" s="27" t="s">
        <v>36</v>
      </c>
      <c r="C24" s="108"/>
      <c r="D24" s="110"/>
      <c r="E24" s="110"/>
      <c r="F24" s="110"/>
      <c r="G24" s="61">
        <f>G65</f>
        <v>0</v>
      </c>
    </row>
    <row r="25" spans="1:7" ht="15.75" x14ac:dyDescent="0.25">
      <c r="A25" s="26"/>
      <c r="B25" s="27"/>
      <c r="C25" s="108"/>
      <c r="D25" s="110"/>
      <c r="E25" s="110"/>
      <c r="F25" s="110"/>
      <c r="G25" s="28"/>
    </row>
    <row r="26" spans="1:7" ht="15.75" x14ac:dyDescent="0.25">
      <c r="A26" s="26" t="s">
        <v>18</v>
      </c>
      <c r="B26" s="27" t="s">
        <v>62</v>
      </c>
      <c r="C26" s="108"/>
      <c r="D26" s="108"/>
      <c r="E26" s="108"/>
      <c r="F26" s="108"/>
      <c r="G26" s="61">
        <f>G76</f>
        <v>0</v>
      </c>
    </row>
    <row r="27" spans="1:7" s="4" customFormat="1" ht="8.1" customHeight="1" thickBot="1" x14ac:dyDescent="0.3">
      <c r="A27" s="29"/>
      <c r="B27" s="30"/>
      <c r="C27" s="108"/>
      <c r="D27" s="108"/>
      <c r="E27" s="108"/>
      <c r="F27" s="108"/>
      <c r="G27" s="28"/>
    </row>
    <row r="28" spans="1:7" s="4" customFormat="1" ht="8.1" customHeight="1" thickTop="1" x14ac:dyDescent="0.2">
      <c r="A28" s="33"/>
      <c r="B28" s="31"/>
      <c r="C28" s="111" t="s">
        <v>65</v>
      </c>
      <c r="D28" s="112">
        <v>22</v>
      </c>
      <c r="E28" s="108"/>
      <c r="F28" s="108"/>
      <c r="G28" s="32"/>
    </row>
    <row r="29" spans="1:7" s="4" customFormat="1" ht="15.75" x14ac:dyDescent="0.25">
      <c r="A29" s="33"/>
      <c r="B29" s="30"/>
      <c r="C29" s="25"/>
      <c r="D29" s="25"/>
      <c r="E29" s="34"/>
      <c r="F29" s="34" t="s">
        <v>12</v>
      </c>
      <c r="G29" s="28">
        <f>SUM(G18:G28)</f>
        <v>0</v>
      </c>
    </row>
    <row r="30" spans="1:7" s="4" customFormat="1" ht="21.75" customHeight="1" x14ac:dyDescent="0.25">
      <c r="A30" s="33"/>
      <c r="B30" s="31"/>
      <c r="C30" s="31"/>
      <c r="D30" s="31"/>
      <c r="E30" s="34"/>
      <c r="F30" s="34" t="s">
        <v>13</v>
      </c>
      <c r="G30" s="28">
        <f>ROUND(G29*0.16,2)</f>
        <v>0</v>
      </c>
    </row>
    <row r="31" spans="1:7" s="4" customFormat="1" ht="24" customHeight="1" x14ac:dyDescent="0.25">
      <c r="A31" s="33"/>
      <c r="B31" s="31"/>
      <c r="C31" s="31"/>
      <c r="D31" s="31"/>
      <c r="E31" s="34"/>
      <c r="F31" s="34" t="s">
        <v>14</v>
      </c>
      <c r="G31" s="28">
        <f>G29+G30</f>
        <v>0</v>
      </c>
    </row>
    <row r="32" spans="1:7" s="4" customFormat="1" ht="29.45" customHeight="1" thickBot="1" x14ac:dyDescent="0.3">
      <c r="A32" s="33"/>
      <c r="B32" s="105" t="s">
        <v>52</v>
      </c>
      <c r="C32" s="31"/>
      <c r="D32" s="31"/>
      <c r="E32" s="34"/>
      <c r="F32" s="34"/>
      <c r="G32" s="28"/>
    </row>
    <row r="33" spans="1:7" s="4" customFormat="1" ht="29.45" customHeight="1" thickBot="1" x14ac:dyDescent="0.25">
      <c r="A33" s="122" t="s">
        <v>38</v>
      </c>
      <c r="B33" s="123"/>
      <c r="C33" s="101">
        <f>G31</f>
        <v>0</v>
      </c>
      <c r="D33" s="43"/>
      <c r="E33" s="43"/>
      <c r="F33" s="43"/>
      <c r="G33" s="44"/>
    </row>
    <row r="34" spans="1:7" s="3" customFormat="1" ht="15.75" x14ac:dyDescent="0.25">
      <c r="A34" s="9"/>
      <c r="B34" s="107" t="s">
        <v>72</v>
      </c>
      <c r="C34" s="15"/>
      <c r="D34" s="11"/>
      <c r="E34" s="12"/>
      <c r="F34" s="12"/>
      <c r="G34" s="10"/>
    </row>
    <row r="35" spans="1:7" s="3" customFormat="1" ht="15.75" x14ac:dyDescent="0.25">
      <c r="A35" s="38">
        <v>1</v>
      </c>
      <c r="B35" s="39" t="s">
        <v>33</v>
      </c>
      <c r="C35" s="16" t="s">
        <v>2</v>
      </c>
      <c r="D35" s="91">
        <f>D19</f>
        <v>788.75</v>
      </c>
      <c r="E35" s="102"/>
      <c r="F35" s="102"/>
      <c r="G35" s="64">
        <f>ROUND(D35*E35,2)</f>
        <v>0</v>
      </c>
    </row>
    <row r="36" spans="1:7" s="3" customFormat="1" ht="51" x14ac:dyDescent="0.25">
      <c r="A36" s="113">
        <v>2</v>
      </c>
      <c r="B36" s="39" t="s">
        <v>66</v>
      </c>
      <c r="C36" s="114" t="s">
        <v>11</v>
      </c>
      <c r="D36" s="104">
        <f>D37*0.4*0.2</f>
        <v>58.780000000000008</v>
      </c>
      <c r="E36" s="102"/>
      <c r="F36" s="102"/>
      <c r="G36" s="115">
        <f>D36*E36</f>
        <v>0</v>
      </c>
    </row>
    <row r="37" spans="1:7" s="3" customFormat="1" ht="51" x14ac:dyDescent="0.25">
      <c r="A37" s="37">
        <v>3</v>
      </c>
      <c r="B37" s="69" t="s">
        <v>55</v>
      </c>
      <c r="C37" s="14" t="s">
        <v>2</v>
      </c>
      <c r="D37" s="90">
        <f>D19-(6*9)</f>
        <v>734.75</v>
      </c>
      <c r="E37" s="77"/>
      <c r="F37" s="77"/>
      <c r="G37" s="66">
        <f>ROUND(D37*E37,2)</f>
        <v>0</v>
      </c>
    </row>
    <row r="38" spans="1:7" s="3" customFormat="1" ht="153" x14ac:dyDescent="0.25">
      <c r="A38" s="38">
        <v>4</v>
      </c>
      <c r="B38" s="39" t="s">
        <v>56</v>
      </c>
      <c r="C38" s="16" t="s">
        <v>0</v>
      </c>
      <c r="D38" s="91">
        <f>(D19*1.2)-(3*(9*1.2))</f>
        <v>914.1</v>
      </c>
      <c r="E38" s="102"/>
      <c r="F38" s="102"/>
      <c r="G38" s="64">
        <f>ROUND(D38*E38,2)</f>
        <v>0</v>
      </c>
    </row>
    <row r="39" spans="1:7" s="3" customFormat="1" ht="215.25" customHeight="1" thickBot="1" x14ac:dyDescent="0.3">
      <c r="A39" s="38">
        <v>5</v>
      </c>
      <c r="B39" s="116" t="s">
        <v>57</v>
      </c>
      <c r="C39" s="16" t="s">
        <v>0</v>
      </c>
      <c r="D39" s="91">
        <f>6*(1.2*1.5)</f>
        <v>10.799999999999999</v>
      </c>
      <c r="E39" s="102"/>
      <c r="F39" s="102"/>
      <c r="G39" s="64">
        <f>ROUND(D39*E39,2)</f>
        <v>0</v>
      </c>
    </row>
    <row r="40" spans="1:7" s="3" customFormat="1" ht="16.5" thickBot="1" x14ac:dyDescent="0.3">
      <c r="A40" s="49"/>
      <c r="B40" s="50" t="s">
        <v>53</v>
      </c>
      <c r="C40" s="51"/>
      <c r="D40" s="92"/>
      <c r="E40" s="52"/>
      <c r="F40" s="52"/>
      <c r="G40" s="68">
        <f>SUM(G35:G39)</f>
        <v>0</v>
      </c>
    </row>
    <row r="41" spans="1:7" s="3" customFormat="1" ht="15.75" x14ac:dyDescent="0.25">
      <c r="A41" s="45"/>
      <c r="B41" s="107" t="s">
        <v>43</v>
      </c>
      <c r="C41" s="46"/>
      <c r="D41" s="93"/>
      <c r="E41" s="47"/>
      <c r="F41" s="47"/>
      <c r="G41" s="48"/>
    </row>
    <row r="42" spans="1:7" s="3" customFormat="1" ht="76.5" x14ac:dyDescent="0.25">
      <c r="A42" s="40">
        <f>A39+1</f>
        <v>6</v>
      </c>
      <c r="B42" s="36" t="s">
        <v>20</v>
      </c>
      <c r="C42" s="15" t="s">
        <v>0</v>
      </c>
      <c r="D42" s="94">
        <f>D23</f>
        <v>4732.5</v>
      </c>
      <c r="E42" s="103"/>
      <c r="F42" s="103"/>
      <c r="G42" s="62">
        <f>ROUND(D42*E42,2)</f>
        <v>0</v>
      </c>
    </row>
    <row r="43" spans="1:7" s="3" customFormat="1" ht="38.25" x14ac:dyDescent="0.25">
      <c r="A43" s="40">
        <v>7</v>
      </c>
      <c r="B43" s="42" t="s">
        <v>21</v>
      </c>
      <c r="C43" s="14" t="s">
        <v>11</v>
      </c>
      <c r="D43" s="95">
        <f>D42*0.42</f>
        <v>1987.6499999999999</v>
      </c>
      <c r="E43" s="77"/>
      <c r="F43" s="77"/>
      <c r="G43" s="62">
        <f t="shared" ref="G43:G47" si="0">ROUND(D43*E43,2)</f>
        <v>0</v>
      </c>
    </row>
    <row r="44" spans="1:7" s="3" customFormat="1" ht="47.25" customHeight="1" x14ac:dyDescent="0.25">
      <c r="A44" s="40">
        <v>8</v>
      </c>
      <c r="B44" s="39" t="s">
        <v>22</v>
      </c>
      <c r="C44" s="76" t="s">
        <v>11</v>
      </c>
      <c r="D44" s="95">
        <f>ROUND((D43-D47)*1.3,2)</f>
        <v>738.27</v>
      </c>
      <c r="E44" s="77"/>
      <c r="F44" s="77"/>
      <c r="G44" s="62">
        <f t="shared" si="0"/>
        <v>0</v>
      </c>
    </row>
    <row r="45" spans="1:7" s="3" customFormat="1" ht="39" customHeight="1" x14ac:dyDescent="0.25">
      <c r="A45" s="40">
        <v>9</v>
      </c>
      <c r="B45" s="78" t="s">
        <v>46</v>
      </c>
      <c r="C45" s="79" t="s">
        <v>37</v>
      </c>
      <c r="D45" s="104">
        <f>ROUND(D44*3,2)</f>
        <v>2214.81</v>
      </c>
      <c r="E45" s="102"/>
      <c r="F45" s="102"/>
      <c r="G45" s="62">
        <f t="shared" si="0"/>
        <v>0</v>
      </c>
    </row>
    <row r="46" spans="1:7" s="3" customFormat="1" ht="63.75" x14ac:dyDescent="0.25">
      <c r="A46" s="40">
        <v>10</v>
      </c>
      <c r="B46" s="54" t="s">
        <v>23</v>
      </c>
      <c r="C46" s="13" t="s">
        <v>0</v>
      </c>
      <c r="D46" s="91">
        <f>D42</f>
        <v>4732.5</v>
      </c>
      <c r="E46" s="102"/>
      <c r="F46" s="102"/>
      <c r="G46" s="62">
        <f t="shared" si="0"/>
        <v>0</v>
      </c>
    </row>
    <row r="47" spans="1:7" s="3" customFormat="1" ht="77.25" thickBot="1" x14ac:dyDescent="0.3">
      <c r="A47" s="40">
        <v>11</v>
      </c>
      <c r="B47" s="54" t="s">
        <v>24</v>
      </c>
      <c r="C47" s="13" t="s">
        <v>11</v>
      </c>
      <c r="D47" s="104">
        <f>D42*0.3</f>
        <v>1419.75</v>
      </c>
      <c r="E47" s="102"/>
      <c r="F47" s="102"/>
      <c r="G47" s="62">
        <f t="shared" si="0"/>
        <v>0</v>
      </c>
    </row>
    <row r="48" spans="1:7" s="3" customFormat="1" ht="15.75" x14ac:dyDescent="0.25">
      <c r="A48" s="55"/>
      <c r="B48" s="56" t="s">
        <v>19</v>
      </c>
      <c r="C48" s="57"/>
      <c r="D48" s="96"/>
      <c r="E48" s="58"/>
      <c r="F48" s="58"/>
      <c r="G48" s="67">
        <f>SUM(G42:G47)</f>
        <v>0</v>
      </c>
    </row>
    <row r="49" spans="1:7" s="3" customFormat="1" ht="15.75" x14ac:dyDescent="0.25">
      <c r="A49" s="45"/>
      <c r="B49" s="107" t="s">
        <v>44</v>
      </c>
      <c r="C49" s="46"/>
      <c r="D49" s="97"/>
      <c r="E49" s="47"/>
      <c r="F49" s="47"/>
      <c r="G49" s="48"/>
    </row>
    <row r="50" spans="1:7" s="3" customFormat="1" ht="92.25" customHeight="1" x14ac:dyDescent="0.25">
      <c r="A50" s="40">
        <v>12</v>
      </c>
      <c r="B50" s="36" t="s">
        <v>26</v>
      </c>
      <c r="C50" s="15" t="s">
        <v>0</v>
      </c>
      <c r="D50" s="98">
        <f>D23</f>
        <v>4732.5</v>
      </c>
      <c r="E50" s="103"/>
      <c r="F50" s="103"/>
      <c r="G50" s="62">
        <f t="shared" ref="G50:G57" si="1">ROUND(D50*E50,2)</f>
        <v>0</v>
      </c>
    </row>
    <row r="51" spans="1:7" s="3" customFormat="1" ht="119.25" customHeight="1" x14ac:dyDescent="0.25">
      <c r="A51" s="41">
        <v>13</v>
      </c>
      <c r="B51" s="42" t="s">
        <v>27</v>
      </c>
      <c r="C51" s="14" t="s">
        <v>0</v>
      </c>
      <c r="D51" s="90">
        <f t="shared" ref="D51:D56" si="2">D50</f>
        <v>4732.5</v>
      </c>
      <c r="E51" s="77"/>
      <c r="F51" s="77"/>
      <c r="G51" s="62">
        <f t="shared" si="1"/>
        <v>0</v>
      </c>
    </row>
    <row r="52" spans="1:7" s="3" customFormat="1" ht="127.5" x14ac:dyDescent="0.25">
      <c r="A52" s="41">
        <v>14</v>
      </c>
      <c r="B52" s="42" t="s">
        <v>40</v>
      </c>
      <c r="C52" s="14" t="s">
        <v>0</v>
      </c>
      <c r="D52" s="90">
        <f t="shared" si="2"/>
        <v>4732.5</v>
      </c>
      <c r="E52" s="65"/>
      <c r="F52" s="65"/>
      <c r="G52" s="62">
        <f t="shared" si="1"/>
        <v>0</v>
      </c>
    </row>
    <row r="53" spans="1:7" s="3" customFormat="1" ht="63.75" customHeight="1" x14ac:dyDescent="0.25">
      <c r="A53" s="53">
        <v>15</v>
      </c>
      <c r="B53" s="54" t="s">
        <v>41</v>
      </c>
      <c r="C53" s="13" t="s">
        <v>0</v>
      </c>
      <c r="D53" s="90">
        <f t="shared" si="2"/>
        <v>4732.5</v>
      </c>
      <c r="E53" s="63"/>
      <c r="F53" s="63"/>
      <c r="G53" s="62">
        <f t="shared" si="1"/>
        <v>0</v>
      </c>
    </row>
    <row r="54" spans="1:7" s="3" customFormat="1" ht="105.75" customHeight="1" x14ac:dyDescent="0.25">
      <c r="A54" s="41">
        <v>16</v>
      </c>
      <c r="B54" s="54" t="s">
        <v>73</v>
      </c>
      <c r="C54" s="13" t="s">
        <v>0</v>
      </c>
      <c r="D54" s="90">
        <f t="shared" si="2"/>
        <v>4732.5</v>
      </c>
      <c r="E54" s="102"/>
      <c r="F54" s="102"/>
      <c r="G54" s="62">
        <f t="shared" si="1"/>
        <v>0</v>
      </c>
    </row>
    <row r="55" spans="1:7" s="3" customFormat="1" ht="52.5" customHeight="1" x14ac:dyDescent="0.25">
      <c r="A55" s="53">
        <v>17</v>
      </c>
      <c r="B55" s="54" t="s">
        <v>28</v>
      </c>
      <c r="C55" s="13" t="s">
        <v>0</v>
      </c>
      <c r="D55" s="90">
        <f t="shared" si="2"/>
        <v>4732.5</v>
      </c>
      <c r="E55" s="63"/>
      <c r="F55" s="63"/>
      <c r="G55" s="62">
        <f t="shared" si="1"/>
        <v>0</v>
      </c>
    </row>
    <row r="56" spans="1:7" s="3" customFormat="1" ht="55.5" customHeight="1" x14ac:dyDescent="0.25">
      <c r="A56" s="41">
        <v>18</v>
      </c>
      <c r="B56" s="54" t="s">
        <v>34</v>
      </c>
      <c r="C56" s="13" t="s">
        <v>0</v>
      </c>
      <c r="D56" s="90">
        <f t="shared" si="2"/>
        <v>4732.5</v>
      </c>
      <c r="E56" s="63"/>
      <c r="F56" s="63"/>
      <c r="G56" s="62">
        <f t="shared" si="1"/>
        <v>0</v>
      </c>
    </row>
    <row r="57" spans="1:7" s="3" customFormat="1" ht="127.5" customHeight="1" thickBot="1" x14ac:dyDescent="0.3">
      <c r="A57" s="53">
        <v>19</v>
      </c>
      <c r="B57" s="70" t="s">
        <v>42</v>
      </c>
      <c r="C57" s="13" t="s">
        <v>0</v>
      </c>
      <c r="D57" s="90">
        <f>D54</f>
        <v>4732.5</v>
      </c>
      <c r="E57" s="63"/>
      <c r="F57" s="63"/>
      <c r="G57" s="62">
        <f t="shared" si="1"/>
        <v>0</v>
      </c>
    </row>
    <row r="58" spans="1:7" s="3" customFormat="1" ht="15.75" x14ac:dyDescent="0.25">
      <c r="A58" s="55"/>
      <c r="B58" s="56" t="s">
        <v>25</v>
      </c>
      <c r="C58" s="57"/>
      <c r="D58" s="96"/>
      <c r="E58" s="58"/>
      <c r="F58" s="58"/>
      <c r="G58" s="67">
        <f>SUM(G50:G57)</f>
        <v>0</v>
      </c>
    </row>
    <row r="59" spans="1:7" s="3" customFormat="1" ht="15.75" x14ac:dyDescent="0.25">
      <c r="A59" s="45"/>
      <c r="B59" s="107" t="s">
        <v>45</v>
      </c>
      <c r="C59" s="46"/>
      <c r="D59" s="93"/>
      <c r="E59" s="47"/>
      <c r="F59" s="47"/>
      <c r="G59" s="48"/>
    </row>
    <row r="60" spans="1:7" s="3" customFormat="1" ht="76.5" x14ac:dyDescent="0.25">
      <c r="A60" s="40">
        <v>20</v>
      </c>
      <c r="B60" s="36" t="s">
        <v>35</v>
      </c>
      <c r="C60" s="80" t="s">
        <v>1</v>
      </c>
      <c r="D60" s="99">
        <v>1</v>
      </c>
      <c r="E60" s="81"/>
      <c r="F60" s="81"/>
      <c r="G60" s="82">
        <f>ROUND(D60*E60,2)</f>
        <v>0</v>
      </c>
    </row>
    <row r="61" spans="1:7" s="3" customFormat="1" ht="51" x14ac:dyDescent="0.25">
      <c r="A61" s="41">
        <v>21</v>
      </c>
      <c r="B61" s="42" t="s">
        <v>30</v>
      </c>
      <c r="C61" s="83" t="s">
        <v>2</v>
      </c>
      <c r="D61" s="100">
        <v>2020</v>
      </c>
      <c r="E61" s="84"/>
      <c r="F61" s="84"/>
      <c r="G61" s="85">
        <f>ROUND(D61*E61,2)</f>
        <v>0</v>
      </c>
    </row>
    <row r="62" spans="1:7" s="3" customFormat="1" ht="89.25" x14ac:dyDescent="0.25">
      <c r="A62" s="41">
        <v>22</v>
      </c>
      <c r="B62" s="42" t="s">
        <v>31</v>
      </c>
      <c r="C62" s="83" t="s">
        <v>2</v>
      </c>
      <c r="D62" s="100">
        <f>12*12</f>
        <v>144</v>
      </c>
      <c r="E62" s="84"/>
      <c r="F62" s="84"/>
      <c r="G62" s="85">
        <f>ROUND(D62*E62,2)</f>
        <v>0</v>
      </c>
    </row>
    <row r="63" spans="1:7" s="3" customFormat="1" ht="89.25" x14ac:dyDescent="0.25">
      <c r="A63" s="41">
        <v>23</v>
      </c>
      <c r="B63" s="42" t="s">
        <v>32</v>
      </c>
      <c r="C63" s="83" t="s">
        <v>2</v>
      </c>
      <c r="D63" s="100">
        <v>6</v>
      </c>
      <c r="E63" s="84"/>
      <c r="F63" s="84"/>
      <c r="G63" s="85">
        <f>ROUND(D63*E63,2)</f>
        <v>0</v>
      </c>
    </row>
    <row r="64" spans="1:7" s="3" customFormat="1" ht="51.75" thickBot="1" x14ac:dyDescent="0.3">
      <c r="A64" s="117">
        <v>24</v>
      </c>
      <c r="B64" s="39" t="s">
        <v>67</v>
      </c>
      <c r="C64" s="118" t="s">
        <v>2</v>
      </c>
      <c r="D64" s="119">
        <f>D37</f>
        <v>734.75</v>
      </c>
      <c r="E64" s="120"/>
      <c r="F64" s="120"/>
      <c r="G64" s="121">
        <f>ROUND(D64*E64,2)</f>
        <v>0</v>
      </c>
    </row>
    <row r="65" spans="1:7" s="3" customFormat="1" ht="15.75" x14ac:dyDescent="0.25">
      <c r="A65" s="55"/>
      <c r="B65" s="56" t="s">
        <v>29</v>
      </c>
      <c r="C65" s="57"/>
      <c r="D65" s="96"/>
      <c r="E65" s="58"/>
      <c r="F65" s="58"/>
      <c r="G65" s="67">
        <f>SUM(G60:G64)</f>
        <v>0</v>
      </c>
    </row>
    <row r="66" spans="1:7" s="3" customFormat="1" ht="15.75" x14ac:dyDescent="0.25">
      <c r="A66" s="45"/>
      <c r="B66" s="107" t="s">
        <v>63</v>
      </c>
      <c r="C66" s="46"/>
      <c r="D66" s="93"/>
      <c r="E66" s="47"/>
      <c r="F66" s="47"/>
      <c r="G66" s="48"/>
    </row>
    <row r="67" spans="1:7" s="106" customFormat="1" ht="78.75" customHeight="1" outlineLevel="1" x14ac:dyDescent="0.15">
      <c r="A67" s="117">
        <v>25</v>
      </c>
      <c r="B67" s="42" t="s">
        <v>74</v>
      </c>
      <c r="C67" s="83" t="s">
        <v>1</v>
      </c>
      <c r="D67" s="100">
        <f>D28</f>
        <v>22</v>
      </c>
      <c r="E67" s="84"/>
      <c r="F67" s="84"/>
      <c r="G67" s="85">
        <f t="shared" ref="G67:G75" si="3">ROUND(D67*E67,2)</f>
        <v>0</v>
      </c>
    </row>
    <row r="68" spans="1:7" s="106" customFormat="1" ht="66.75" customHeight="1" outlineLevel="1" x14ac:dyDescent="0.15">
      <c r="A68" s="117">
        <v>26</v>
      </c>
      <c r="B68" s="42" t="s">
        <v>58</v>
      </c>
      <c r="C68" s="83" t="s">
        <v>2</v>
      </c>
      <c r="D68" s="100">
        <f>D19</f>
        <v>788.75</v>
      </c>
      <c r="E68" s="84"/>
      <c r="F68" s="84"/>
      <c r="G68" s="85">
        <f t="shared" si="3"/>
        <v>0</v>
      </c>
    </row>
    <row r="69" spans="1:7" s="106" customFormat="1" ht="51.75" customHeight="1" outlineLevel="1" x14ac:dyDescent="0.15">
      <c r="A69" s="117">
        <v>27</v>
      </c>
      <c r="B69" s="42" t="s">
        <v>59</v>
      </c>
      <c r="C69" s="83" t="s">
        <v>2</v>
      </c>
      <c r="D69" s="100">
        <f>D68</f>
        <v>788.75</v>
      </c>
      <c r="E69" s="84"/>
      <c r="F69" s="84"/>
      <c r="G69" s="85">
        <f t="shared" si="3"/>
        <v>0</v>
      </c>
    </row>
    <row r="70" spans="1:7" s="106" customFormat="1" ht="80.25" customHeight="1" outlineLevel="1" x14ac:dyDescent="0.15">
      <c r="A70" s="117">
        <v>28</v>
      </c>
      <c r="B70" s="42" t="s">
        <v>71</v>
      </c>
      <c r="C70" s="83" t="s">
        <v>1</v>
      </c>
      <c r="D70" s="100">
        <f>D67</f>
        <v>22</v>
      </c>
      <c r="E70" s="84"/>
      <c r="F70" s="84"/>
      <c r="G70" s="85">
        <f t="shared" si="3"/>
        <v>0</v>
      </c>
    </row>
    <row r="71" spans="1:7" s="106" customFormat="1" ht="66.75" customHeight="1" outlineLevel="1" x14ac:dyDescent="0.15">
      <c r="A71" s="117">
        <v>29</v>
      </c>
      <c r="B71" s="42" t="s">
        <v>60</v>
      </c>
      <c r="C71" s="83" t="s">
        <v>1</v>
      </c>
      <c r="D71" s="100">
        <v>1</v>
      </c>
      <c r="E71" s="84"/>
      <c r="F71" s="84"/>
      <c r="G71" s="85">
        <f t="shared" si="3"/>
        <v>0</v>
      </c>
    </row>
    <row r="72" spans="1:7" s="106" customFormat="1" ht="55.5" customHeight="1" outlineLevel="1" x14ac:dyDescent="0.15">
      <c r="A72" s="117">
        <v>30</v>
      </c>
      <c r="B72" s="42" t="s">
        <v>68</v>
      </c>
      <c r="C72" s="83" t="s">
        <v>61</v>
      </c>
      <c r="D72" s="100">
        <v>1</v>
      </c>
      <c r="E72" s="84"/>
      <c r="F72" s="84"/>
      <c r="G72" s="85">
        <f t="shared" si="3"/>
        <v>0</v>
      </c>
    </row>
    <row r="73" spans="1:7" s="106" customFormat="1" ht="70.5" customHeight="1" outlineLevel="1" x14ac:dyDescent="0.15">
      <c r="A73" s="117">
        <v>31</v>
      </c>
      <c r="B73" s="42" t="s">
        <v>80</v>
      </c>
      <c r="C73" s="83" t="s">
        <v>1</v>
      </c>
      <c r="D73" s="100">
        <f>D67</f>
        <v>22</v>
      </c>
      <c r="E73" s="84"/>
      <c r="F73" s="84"/>
      <c r="G73" s="85">
        <f t="shared" si="3"/>
        <v>0</v>
      </c>
    </row>
    <row r="74" spans="1:7" s="106" customFormat="1" ht="66.75" customHeight="1" outlineLevel="1" x14ac:dyDescent="0.15">
      <c r="A74" s="117">
        <v>32</v>
      </c>
      <c r="B74" s="42" t="s">
        <v>69</v>
      </c>
      <c r="C74" s="83" t="s">
        <v>1</v>
      </c>
      <c r="D74" s="100">
        <f>D67</f>
        <v>22</v>
      </c>
      <c r="E74" s="84"/>
      <c r="F74" s="84"/>
      <c r="G74" s="85">
        <f t="shared" si="3"/>
        <v>0</v>
      </c>
    </row>
    <row r="75" spans="1:7" s="106" customFormat="1" ht="42.75" customHeight="1" outlineLevel="1" thickBot="1" x14ac:dyDescent="0.2">
      <c r="A75" s="117">
        <v>33</v>
      </c>
      <c r="B75" s="42" t="s">
        <v>70</v>
      </c>
      <c r="C75" s="83" t="s">
        <v>1</v>
      </c>
      <c r="D75" s="100">
        <v>1</v>
      </c>
      <c r="E75" s="84"/>
      <c r="F75" s="84"/>
      <c r="G75" s="85">
        <f t="shared" si="3"/>
        <v>0</v>
      </c>
    </row>
    <row r="76" spans="1:7" s="3" customFormat="1" ht="15.75" x14ac:dyDescent="0.25">
      <c r="A76" s="55"/>
      <c r="B76" s="56" t="s">
        <v>64</v>
      </c>
      <c r="C76" s="57"/>
      <c r="D76" s="96"/>
      <c r="E76" s="58"/>
      <c r="F76" s="58"/>
      <c r="G76" s="67">
        <f>SUM(G66:G75)</f>
        <v>0</v>
      </c>
    </row>
    <row r="77" spans="1:7" ht="28.5" customHeight="1" x14ac:dyDescent="0.2">
      <c r="A77" s="35"/>
      <c r="B77" s="5"/>
      <c r="C77" s="6"/>
      <c r="D77" s="7"/>
      <c r="E77" s="8"/>
      <c r="F77" s="8"/>
      <c r="G77" s="8"/>
    </row>
    <row r="78" spans="1:7" s="3" customFormat="1" ht="27.75" customHeight="1" thickBot="1" x14ac:dyDescent="0.3">
      <c r="A78" s="59"/>
      <c r="B78" s="71"/>
      <c r="C78" s="72"/>
      <c r="D78" s="73"/>
      <c r="E78" s="74"/>
      <c r="F78" s="74" t="s">
        <v>47</v>
      </c>
      <c r="G78" s="75">
        <f>G40+G48+G58+G65+G76</f>
        <v>0</v>
      </c>
    </row>
    <row r="79" spans="1:7" ht="15.75" x14ac:dyDescent="0.25">
      <c r="E79" s="3"/>
      <c r="F79" s="3"/>
      <c r="G79" s="3"/>
    </row>
    <row r="80" spans="1:7" ht="22.5" customHeight="1" x14ac:dyDescent="0.2">
      <c r="E80" s="87" t="s">
        <v>48</v>
      </c>
      <c r="F80" s="87" t="s">
        <v>48</v>
      </c>
      <c r="G80" s="86">
        <f>ROUND(G78*0.16,2)</f>
        <v>0</v>
      </c>
    </row>
    <row r="81" spans="2:7" ht="24" customHeight="1" x14ac:dyDescent="0.2">
      <c r="E81" s="88" t="s">
        <v>49</v>
      </c>
      <c r="F81" s="88" t="s">
        <v>49</v>
      </c>
      <c r="G81" s="89">
        <f>G80+G78</f>
        <v>0</v>
      </c>
    </row>
    <row r="83" spans="2:7" ht="15" x14ac:dyDescent="0.2">
      <c r="B83" s="2"/>
      <c r="C83" s="2"/>
      <c r="D83" s="2"/>
      <c r="E83" s="2"/>
      <c r="F83" s="2"/>
    </row>
    <row r="84" spans="2:7" ht="15" x14ac:dyDescent="0.2">
      <c r="B84" s="2"/>
      <c r="C84" s="2"/>
      <c r="D84" s="2"/>
      <c r="E84" s="2"/>
      <c r="F84" s="2"/>
    </row>
    <row r="85" spans="2:7" ht="15" x14ac:dyDescent="0.2">
      <c r="B85" s="2"/>
      <c r="C85" s="2"/>
      <c r="D85" s="2"/>
      <c r="E85" s="2"/>
      <c r="F85" s="2"/>
    </row>
    <row r="86" spans="2:7" ht="15" x14ac:dyDescent="0.2">
      <c r="B86" s="2"/>
      <c r="C86" s="2"/>
      <c r="D86" s="2"/>
      <c r="E86" s="2"/>
      <c r="F86" s="2"/>
    </row>
    <row r="87" spans="2:7" ht="15" x14ac:dyDescent="0.2">
      <c r="B87" s="60"/>
      <c r="C87" s="2"/>
      <c r="D87" s="2"/>
      <c r="E87" s="2"/>
      <c r="F87" s="2"/>
    </row>
    <row r="88" spans="2:7" ht="15" x14ac:dyDescent="0.2">
      <c r="B88" s="60"/>
      <c r="C88" s="2"/>
      <c r="D88" s="2"/>
      <c r="E88" s="2"/>
      <c r="F88" s="2"/>
    </row>
    <row r="89" spans="2:7" ht="15" x14ac:dyDescent="0.2">
      <c r="B89" s="60"/>
      <c r="C89" s="2"/>
      <c r="D89" s="2"/>
      <c r="E89" s="2"/>
      <c r="F89" s="2"/>
    </row>
    <row r="90" spans="2:7" ht="15" x14ac:dyDescent="0.2">
      <c r="B90" s="60"/>
      <c r="C90" s="2"/>
      <c r="D90" s="2"/>
      <c r="E90" s="2"/>
      <c r="F90" s="2"/>
    </row>
    <row r="91" spans="2:7" ht="15" x14ac:dyDescent="0.2">
      <c r="B91" s="60"/>
      <c r="C91" s="2"/>
      <c r="D91" s="2"/>
      <c r="E91" s="2"/>
      <c r="F91" s="2"/>
    </row>
    <row r="92" spans="2:7" ht="15" x14ac:dyDescent="0.2">
      <c r="B92" s="60"/>
      <c r="C92" s="2"/>
      <c r="D92" s="2"/>
      <c r="E92" s="2"/>
      <c r="F92" s="2"/>
    </row>
    <row r="93" spans="2:7" ht="15" x14ac:dyDescent="0.2">
      <c r="B93" s="60"/>
      <c r="C93" s="2"/>
      <c r="D93" s="2"/>
      <c r="E93" s="2"/>
      <c r="F93" s="2"/>
    </row>
    <row r="94" spans="2:7" ht="15" x14ac:dyDescent="0.2">
      <c r="B94" s="60"/>
      <c r="C94" s="2"/>
      <c r="D94" s="2"/>
      <c r="E94" s="2"/>
      <c r="F94" s="2"/>
    </row>
    <row r="95" spans="2:7" ht="15" x14ac:dyDescent="0.2">
      <c r="B95" s="2"/>
      <c r="C95" s="2"/>
      <c r="D95" s="2"/>
      <c r="E95" s="2"/>
      <c r="F95" s="2"/>
    </row>
    <row r="96" spans="2:7" ht="15" x14ac:dyDescent="0.2">
      <c r="B96" s="60"/>
      <c r="C96" s="2"/>
      <c r="D96" s="2"/>
      <c r="E96" s="2"/>
      <c r="F96" s="2"/>
    </row>
    <row r="97" spans="2:7" ht="15" x14ac:dyDescent="0.2">
      <c r="B97" s="60"/>
      <c r="C97" s="2"/>
      <c r="D97" s="2"/>
      <c r="E97" s="2"/>
      <c r="F97" s="2"/>
    </row>
    <row r="98" spans="2:7" ht="15" x14ac:dyDescent="0.2">
      <c r="B98" s="60"/>
      <c r="C98" s="2"/>
      <c r="D98" s="2"/>
      <c r="E98" s="2"/>
      <c r="F98" s="2"/>
    </row>
    <row r="99" spans="2:7" ht="15" x14ac:dyDescent="0.2">
      <c r="B99" s="60"/>
      <c r="C99" s="2"/>
      <c r="D99" s="2"/>
      <c r="E99" s="2"/>
      <c r="F99" s="2"/>
    </row>
    <row r="100" spans="2:7" ht="15" x14ac:dyDescent="0.2">
      <c r="B100" s="60"/>
      <c r="C100" s="2"/>
      <c r="D100" s="2"/>
      <c r="E100" s="2"/>
      <c r="F100" s="2"/>
    </row>
    <row r="101" spans="2:7" ht="15" x14ac:dyDescent="0.2">
      <c r="B101" s="60"/>
      <c r="C101" s="2"/>
      <c r="D101" s="2"/>
      <c r="E101" s="2"/>
      <c r="F101" s="2"/>
      <c r="G101" s="2"/>
    </row>
    <row r="102" spans="2:7" ht="15" x14ac:dyDescent="0.2">
      <c r="B102" s="60"/>
      <c r="C102" s="2"/>
      <c r="D102" s="2"/>
      <c r="E102" s="2"/>
      <c r="F102" s="2"/>
    </row>
    <row r="103" spans="2:7" ht="15" x14ac:dyDescent="0.2">
      <c r="B103" s="2"/>
      <c r="C103" s="2"/>
      <c r="D103" s="2"/>
      <c r="E103" s="2"/>
      <c r="F103" s="2"/>
    </row>
    <row r="104" spans="2:7" ht="15" x14ac:dyDescent="0.2">
      <c r="B104" s="2"/>
      <c r="C104" s="2"/>
      <c r="D104" s="2"/>
      <c r="E104" s="2"/>
      <c r="F104" s="2"/>
    </row>
    <row r="105" spans="2:7" ht="15" x14ac:dyDescent="0.2">
      <c r="B105" s="60"/>
      <c r="C105" s="2"/>
      <c r="D105" s="2"/>
      <c r="E105" s="2"/>
      <c r="F105" s="2"/>
    </row>
    <row r="106" spans="2:7" ht="15" x14ac:dyDescent="0.2">
      <c r="B106" s="60"/>
      <c r="C106" s="2"/>
      <c r="D106" s="2"/>
      <c r="E106" s="2"/>
      <c r="F106" s="2"/>
    </row>
    <row r="107" spans="2:7" ht="15" x14ac:dyDescent="0.2">
      <c r="B107" s="60"/>
      <c r="C107" s="2"/>
      <c r="D107" s="2"/>
      <c r="E107" s="2"/>
      <c r="F107" s="2"/>
    </row>
    <row r="108" spans="2:7" ht="15" x14ac:dyDescent="0.2">
      <c r="B108" s="60"/>
      <c r="C108" s="2"/>
      <c r="D108" s="2"/>
      <c r="E108" s="2"/>
      <c r="F108" s="2"/>
    </row>
    <row r="109" spans="2:7" ht="15" x14ac:dyDescent="0.2">
      <c r="B109" s="144"/>
      <c r="C109" s="31"/>
      <c r="D109" s="31"/>
      <c r="E109" s="31"/>
      <c r="F109" s="31"/>
    </row>
    <row r="110" spans="2:7" ht="15" x14ac:dyDescent="0.2">
      <c r="B110" s="144"/>
      <c r="C110" s="31"/>
      <c r="D110" s="31"/>
      <c r="E110" s="31"/>
      <c r="F110" s="31"/>
    </row>
    <row r="111" spans="2:7" ht="15" x14ac:dyDescent="0.2">
      <c r="B111" s="144"/>
      <c r="C111" s="31"/>
      <c r="D111" s="25"/>
      <c r="E111" s="25"/>
      <c r="F111" s="25"/>
    </row>
    <row r="112" spans="2:7" x14ac:dyDescent="0.2">
      <c r="B112" s="25"/>
      <c r="C112" s="25"/>
      <c r="D112" s="25"/>
      <c r="E112" s="25"/>
      <c r="F112" s="25"/>
    </row>
    <row r="113" spans="2:6" x14ac:dyDescent="0.2">
      <c r="B113" s="25"/>
      <c r="C113" s="25"/>
      <c r="D113" s="25"/>
      <c r="E113" s="25"/>
      <c r="F113" s="25"/>
    </row>
    <row r="114" spans="2:6" x14ac:dyDescent="0.2">
      <c r="B114" s="25"/>
      <c r="C114" s="25"/>
      <c r="D114" s="25"/>
      <c r="E114" s="25"/>
      <c r="F114" s="25"/>
    </row>
    <row r="115" spans="2:6" x14ac:dyDescent="0.2">
      <c r="B115" s="25"/>
      <c r="C115" s="25"/>
      <c r="D115" s="25"/>
      <c r="E115" s="25"/>
      <c r="F115" s="25"/>
    </row>
    <row r="116" spans="2:6" x14ac:dyDescent="0.2">
      <c r="B116" s="25"/>
      <c r="C116" s="25"/>
      <c r="D116" s="25"/>
      <c r="E116" s="25"/>
      <c r="F116" s="25"/>
    </row>
    <row r="117" spans="2:6" x14ac:dyDescent="0.2">
      <c r="B117" s="25"/>
      <c r="C117" s="25"/>
      <c r="D117" s="25"/>
      <c r="E117" s="25"/>
      <c r="F117" s="25"/>
    </row>
    <row r="118" spans="2:6" x14ac:dyDescent="0.2">
      <c r="B118" s="25"/>
      <c r="C118" s="25"/>
      <c r="D118" s="25"/>
      <c r="E118" s="25"/>
      <c r="F118" s="25"/>
    </row>
  </sheetData>
  <mergeCells count="15">
    <mergeCell ref="A9:G9"/>
    <mergeCell ref="A11:G11"/>
    <mergeCell ref="A12:A13"/>
    <mergeCell ref="B12:B13"/>
    <mergeCell ref="C12:C13"/>
    <mergeCell ref="D12:D13"/>
    <mergeCell ref="E12:E13"/>
    <mergeCell ref="F12:F13"/>
    <mergeCell ref="G12:G13"/>
    <mergeCell ref="A33:B33"/>
    <mergeCell ref="A2:G2"/>
    <mergeCell ref="A3:G3"/>
    <mergeCell ref="A4:G4"/>
    <mergeCell ref="A6:E6"/>
    <mergeCell ref="A8:G8"/>
  </mergeCells>
  <printOptions horizontalCentered="1" gridLinesSet="0"/>
  <pageMargins left="0.19685039370078741" right="0.19685039370078741" top="0.27559055118110237" bottom="0.47244094488188981" header="0.31496062992125984" footer="0.15748031496062992"/>
  <pageSetup scale="59" fitToHeight="4" orientation="portrait" r:id="rId1"/>
  <headerFooter>
    <oddHeader>&amp;C&amp;"Arial,Normal"&amp;9HOJA No. &amp;P de &amp;N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CATALOGO FOP202114</vt:lpstr>
      <vt:lpstr>'CATALOGO FOP202114'!Área_de_impresión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topo1</cp:lastModifiedBy>
  <cp:lastPrinted>2021-04-09T15:46:53Z</cp:lastPrinted>
  <dcterms:created xsi:type="dcterms:W3CDTF">2000-03-20T20:34:23Z</dcterms:created>
  <dcterms:modified xsi:type="dcterms:W3CDTF">2021-04-28T17:41:11Z</dcterms:modified>
</cp:coreProperties>
</file>