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o Cano\Documents\2020\FOIS\CHAMIZAL\PAVIMENTO\"/>
    </mc:Choice>
  </mc:AlternateContent>
  <bookViews>
    <workbookView xWindow="0" yWindow="0" windowWidth="20490" windowHeight="7650" tabRatio="916"/>
  </bookViews>
  <sheets>
    <sheet name="CATALOGO DE CONCEPTOS" sheetId="29" r:id="rId1"/>
    <sheet name="RESUMEN DE OBRA" sheetId="32" r:id="rId2"/>
    <sheet name="PROGRAMA DE OBRA EXP AGUA" sheetId="14" state="hidden" r:id="rId3"/>
  </sheets>
  <calcPr calcId="162913" iterate="1"/>
</workbook>
</file>

<file path=xl/calcChain.xml><?xml version="1.0" encoding="utf-8"?>
<calcChain xmlns="http://schemas.openxmlformats.org/spreadsheetml/2006/main">
  <c r="F35" i="29" l="1"/>
  <c r="F36" i="29"/>
  <c r="F37" i="29"/>
  <c r="F38" i="29"/>
  <c r="F32" i="29"/>
  <c r="F33" i="29"/>
  <c r="F22" i="29"/>
  <c r="F23" i="29"/>
  <c r="F24" i="29"/>
  <c r="F25" i="29"/>
  <c r="F26" i="29"/>
  <c r="F27" i="29"/>
  <c r="F28" i="29"/>
  <c r="F29" i="29"/>
  <c r="F30" i="29"/>
  <c r="F13" i="29"/>
  <c r="F14" i="29"/>
  <c r="F15" i="29"/>
  <c r="F16" i="29"/>
  <c r="F17" i="29"/>
  <c r="F18" i="29"/>
  <c r="F19" i="29"/>
  <c r="F20" i="29"/>
  <c r="F57" i="29"/>
  <c r="F58" i="29"/>
  <c r="F59" i="29"/>
  <c r="F60" i="29"/>
  <c r="F55" i="29"/>
  <c r="F54" i="29" s="1"/>
  <c r="F51" i="29"/>
  <c r="F52" i="29"/>
  <c r="F53" i="29"/>
  <c r="F43" i="29"/>
  <c r="F44" i="29"/>
  <c r="F45" i="29"/>
  <c r="F46" i="29"/>
  <c r="F47" i="29"/>
  <c r="F48" i="29"/>
  <c r="F49" i="29"/>
  <c r="F92" i="29"/>
  <c r="F93" i="29"/>
  <c r="F94" i="29"/>
  <c r="F95" i="29"/>
  <c r="F96" i="29"/>
  <c r="F97" i="29"/>
  <c r="F98" i="29"/>
  <c r="F99" i="29"/>
  <c r="F100" i="29"/>
  <c r="F101" i="29"/>
  <c r="F89" i="29"/>
  <c r="F90" i="29"/>
  <c r="F87" i="29"/>
  <c r="F86" i="29" s="1"/>
  <c r="F80" i="29"/>
  <c r="F81" i="29"/>
  <c r="F83" i="29"/>
  <c r="F84" i="29"/>
  <c r="F85" i="29"/>
  <c r="F65" i="29"/>
  <c r="F66" i="29"/>
  <c r="F67" i="29"/>
  <c r="F68" i="29"/>
  <c r="F69" i="29"/>
  <c r="F70" i="29"/>
  <c r="F103" i="29"/>
  <c r="F102" i="29" s="1"/>
  <c r="F72" i="29"/>
  <c r="F73" i="29"/>
  <c r="F74" i="29"/>
  <c r="F75" i="29"/>
  <c r="F76" i="29"/>
  <c r="F77" i="29"/>
  <c r="F78" i="29"/>
  <c r="L9" i="14"/>
  <c r="L5" i="14"/>
  <c r="D9" i="14"/>
  <c r="D8" i="14"/>
  <c r="D6" i="14"/>
  <c r="B14" i="14"/>
  <c r="L19" i="14"/>
  <c r="I20" i="14"/>
  <c r="H20" i="14"/>
  <c r="L17" i="14"/>
  <c r="L21" i="14"/>
  <c r="L23" i="14"/>
  <c r="L14" i="14"/>
  <c r="H19" i="14"/>
  <c r="G20" i="14"/>
  <c r="J24" i="14"/>
  <c r="J22" i="14"/>
  <c r="G18" i="14"/>
  <c r="F18" i="14"/>
  <c r="F17" i="14"/>
  <c r="G17" i="14"/>
  <c r="I24" i="14"/>
  <c r="I23" i="14"/>
  <c r="G19" i="14"/>
  <c r="G34" i="14"/>
  <c r="I22" i="14"/>
  <c r="I18" i="14"/>
  <c r="I34" i="14"/>
  <c r="I21" i="14"/>
  <c r="J18" i="14"/>
  <c r="J17" i="14"/>
  <c r="H18" i="14"/>
  <c r="H17" i="14"/>
  <c r="H22" i="14"/>
  <c r="H21" i="14"/>
  <c r="J21" i="14"/>
  <c r="J34" i="14"/>
  <c r="H34" i="14"/>
  <c r="F34" i="14"/>
  <c r="J23" i="14"/>
  <c r="I17" i="14"/>
  <c r="I19" i="14"/>
  <c r="G35" i="14"/>
  <c r="H35" i="14"/>
  <c r="I35" i="14"/>
  <c r="J35" i="14"/>
  <c r="L34" i="14"/>
  <c r="H36" i="14"/>
  <c r="F35" i="14"/>
  <c r="G36" i="14"/>
  <c r="I36" i="14"/>
  <c r="F36" i="14"/>
  <c r="F37" i="14"/>
  <c r="G37" i="14"/>
  <c r="H37" i="14"/>
  <c r="I37" i="14"/>
  <c r="J36" i="14"/>
  <c r="J37" i="14"/>
  <c r="F33" i="32" l="1"/>
  <c r="F23" i="32"/>
  <c r="F16" i="32"/>
  <c r="F31" i="29"/>
  <c r="F64" i="29"/>
  <c r="F91" i="29"/>
  <c r="F71" i="29"/>
  <c r="F42" i="29"/>
  <c r="F34" i="29"/>
  <c r="F88" i="29"/>
  <c r="F56" i="29"/>
  <c r="F82" i="29"/>
  <c r="F79" i="29" s="1"/>
  <c r="F50" i="29"/>
  <c r="F21" i="29"/>
  <c r="F12" i="29"/>
  <c r="F36" i="32" l="1"/>
  <c r="F37" i="32" s="1"/>
  <c r="F38" i="32" s="1"/>
  <c r="F104" i="29"/>
  <c r="F39" i="29"/>
  <c r="F61" i="29"/>
  <c r="F107" i="29" l="1"/>
  <c r="F108" i="29" s="1"/>
  <c r="F109" i="29" l="1"/>
</calcChain>
</file>

<file path=xl/sharedStrings.xml><?xml version="1.0" encoding="utf-8"?>
<sst xmlns="http://schemas.openxmlformats.org/spreadsheetml/2006/main" count="324" uniqueCount="208">
  <si>
    <t>IMPORTE</t>
  </si>
  <si>
    <t>ML</t>
  </si>
  <si>
    <t>PZA</t>
  </si>
  <si>
    <t>CLAVE</t>
  </si>
  <si>
    <t xml:space="preserve"> </t>
  </si>
  <si>
    <t xml:space="preserve">OBRA: </t>
  </si>
  <si>
    <t xml:space="preserve"> LOCALIDAD: </t>
  </si>
  <si>
    <t xml:space="preserve">   UBICACIÓN :</t>
  </si>
  <si>
    <t>I</t>
  </si>
  <si>
    <t>RED DE AGUA POTABLE</t>
  </si>
  <si>
    <t>TERRACERÍAS</t>
  </si>
  <si>
    <t>TUBERÍA Y PIEZAS ESPECIALES</t>
  </si>
  <si>
    <t>TOMAS DOMICILIARIAS</t>
  </si>
  <si>
    <t>CAJAS DE OPERACIÓN DE VÀLVULAS</t>
  </si>
  <si>
    <t>I.1.0</t>
  </si>
  <si>
    <t>I.2.0</t>
  </si>
  <si>
    <t>PROGRAMA DE OBRA</t>
  </si>
  <si>
    <t>FECHA DE INICIO:</t>
  </si>
  <si>
    <t xml:space="preserve">FECHA DE TERMINACIÓN: </t>
  </si>
  <si>
    <t>No</t>
  </si>
  <si>
    <t>DESCRIPCIÓN</t>
  </si>
  <si>
    <t>C A L E N D A R I O   F I N A N C I E R O</t>
  </si>
  <si>
    <t>SEPTIEMBRE</t>
  </si>
  <si>
    <t>OCTUBRE</t>
  </si>
  <si>
    <t>NOVIEMBRE</t>
  </si>
  <si>
    <t>($)</t>
  </si>
  <si>
    <t>SUMA PARCIAL:</t>
  </si>
  <si>
    <t>SUMA ACUMULADA :</t>
  </si>
  <si>
    <t>PORCENTAJE PARCIAL MENSUAL</t>
  </si>
  <si>
    <t>PORCENTAJE MENSUAL ACUMULADO</t>
  </si>
  <si>
    <t>UBICACIÓN DE LA OBRA</t>
  </si>
  <si>
    <t>DESCRIPCION DE LA OBRA</t>
  </si>
  <si>
    <t>C O N C E P TO</t>
  </si>
  <si>
    <t>UNIDAD</t>
  </si>
  <si>
    <t>CANTIDAD</t>
  </si>
  <si>
    <t>P.U</t>
  </si>
  <si>
    <t>IVA 16%</t>
  </si>
  <si>
    <t>TOTAL C/ IVA</t>
  </si>
  <si>
    <t xml:space="preserve">      TERRACERIAS</t>
  </si>
  <si>
    <t>SAT001</t>
  </si>
  <si>
    <t>M3</t>
  </si>
  <si>
    <t>SAT002</t>
  </si>
  <si>
    <t>SAT004</t>
  </si>
  <si>
    <t>SAT006</t>
  </si>
  <si>
    <t>SAT005</t>
  </si>
  <si>
    <t>SAT007</t>
  </si>
  <si>
    <t>SAT008</t>
  </si>
  <si>
    <t xml:space="preserve">      TUBERIA Y PIEZAS ESPECIALES</t>
  </si>
  <si>
    <t>STA001</t>
  </si>
  <si>
    <t>STA002</t>
  </si>
  <si>
    <t>STA004</t>
  </si>
  <si>
    <t>STA006</t>
  </si>
  <si>
    <t>STA007</t>
  </si>
  <si>
    <t>STA008</t>
  </si>
  <si>
    <t>STA010</t>
  </si>
  <si>
    <t xml:space="preserve">      TOMAS DOMICILIARIAS</t>
  </si>
  <si>
    <t>STM001</t>
  </si>
  <si>
    <t>STM002</t>
  </si>
  <si>
    <t xml:space="preserve">      CAJAS DE OPERACIÓN DE VALVULAS</t>
  </si>
  <si>
    <t>SCJ004</t>
  </si>
  <si>
    <t>SCJ005</t>
  </si>
  <si>
    <t>SAT010</t>
  </si>
  <si>
    <t>STD001</t>
  </si>
  <si>
    <t>STD002</t>
  </si>
  <si>
    <t xml:space="preserve">      REGISTRO SANITARIO</t>
  </si>
  <si>
    <t>SRS001</t>
  </si>
  <si>
    <t xml:space="preserve">      POZOS DE VISITA</t>
  </si>
  <si>
    <t>SPV002</t>
  </si>
  <si>
    <t>SPV004</t>
  </si>
  <si>
    <t>SPV005</t>
  </si>
  <si>
    <t>PAT001</t>
  </si>
  <si>
    <t xml:space="preserve"> M2</t>
  </si>
  <si>
    <t>PAT002</t>
  </si>
  <si>
    <t xml:space="preserve"> M3</t>
  </si>
  <si>
    <t>PAT003</t>
  </si>
  <si>
    <t>PAT006</t>
  </si>
  <si>
    <t>PAT009</t>
  </si>
  <si>
    <t xml:space="preserve"> M3-KM</t>
  </si>
  <si>
    <t xml:space="preserve"> M3.</t>
  </si>
  <si>
    <t xml:space="preserve">      PAVIMENTACIÓN</t>
  </si>
  <si>
    <t>PAC001</t>
  </si>
  <si>
    <t>PAC002</t>
  </si>
  <si>
    <t xml:space="preserve"> ML.</t>
  </si>
  <si>
    <t xml:space="preserve"> PZA</t>
  </si>
  <si>
    <t>PAC006</t>
  </si>
  <si>
    <t>PAC007</t>
  </si>
  <si>
    <t xml:space="preserve"> ML</t>
  </si>
  <si>
    <t xml:space="preserve">      GUARNICIONES</t>
  </si>
  <si>
    <t>PAG001</t>
  </si>
  <si>
    <t xml:space="preserve">      BANQUETAS Y RAMPAS</t>
  </si>
  <si>
    <t>PAB001</t>
  </si>
  <si>
    <t xml:space="preserve"> M2.</t>
  </si>
  <si>
    <t>PAB002</t>
  </si>
  <si>
    <t xml:space="preserve">      SEÑALIZACIÓN</t>
  </si>
  <si>
    <t>PAS001</t>
  </si>
  <si>
    <t>PAS002</t>
  </si>
  <si>
    <t>PAS003</t>
  </si>
  <si>
    <t>PAS004</t>
  </si>
  <si>
    <t>PAS005</t>
  </si>
  <si>
    <t>PAS006</t>
  </si>
  <si>
    <t>PAS007</t>
  </si>
  <si>
    <t>PAS008</t>
  </si>
  <si>
    <t>SPV003</t>
  </si>
  <si>
    <t>TOTAL RED DE AGUA POTABLE</t>
  </si>
  <si>
    <t>RED DE ALCANTARILLADO</t>
  </si>
  <si>
    <t>TOTAL RED DE ALCANTARILLADO</t>
  </si>
  <si>
    <t>PAVIMENTO CON CONCRETO HIDRÁULICO</t>
  </si>
  <si>
    <t>TOTAL PAVIMENTO CON CONCRETO HIDRÁULICO</t>
  </si>
  <si>
    <t>TOTAL DE OBRA DE PAVIMENTACIÓN INTEGRAL</t>
  </si>
  <si>
    <t>SCJ006</t>
  </si>
  <si>
    <t>STA005</t>
  </si>
  <si>
    <t>STA009</t>
  </si>
  <si>
    <t>PAC004</t>
  </si>
  <si>
    <t>PAC005</t>
  </si>
  <si>
    <t>PAT007</t>
  </si>
  <si>
    <t>PAT008</t>
  </si>
  <si>
    <t>M2</t>
  </si>
  <si>
    <t>SCJ001</t>
  </si>
  <si>
    <r>
      <t xml:space="preserve">        </t>
    </r>
    <r>
      <rPr>
        <b/>
        <sz val="10"/>
        <rFont val="Arial"/>
        <family val="2"/>
      </rPr>
      <t xml:space="preserve"> EXCAVACIÓN POR MEDIOS MECÁNICOS</t>
    </r>
    <r>
      <rPr>
        <sz val="10"/>
        <rFont val="Arial"/>
        <family val="2"/>
      </rPr>
      <t>, EN ZANJAS, EN TERRENO CON CLASIFICACIÓN II Y PROFUNDIDAD EN PRESENCIA DE AGUA O EN SECO, RETIRO DEL MATERIAL HASTA 20M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r>
  </si>
  <si>
    <r>
      <t xml:space="preserve">         E</t>
    </r>
    <r>
      <rPr>
        <b/>
        <sz val="10"/>
        <rFont val="Arial"/>
        <family val="2"/>
      </rPr>
      <t>XCAVACIÓN POR MEDIOS MANUALES</t>
    </r>
    <r>
      <rPr>
        <sz val="10"/>
        <rFont val="Arial"/>
        <family val="2"/>
      </rPr>
      <t>, EN ZANJAS, EN TERRENO CON CUALQUIER CLASIFICACIÓN Y PROFUNDIDAD EN PRESENCIA DE AGUA O EN SECO, RETIRO DEL MATERIAL HASTA 20M DE DISTANCIA HORIZONTAL, EL PRECIO UNITARIO INCLUYE: TRAZO Y NIVELACION, EQUIPO DE BOMBEO PARA ACHIQUE, OBRAS DE PROTECCIÓN DE TALUDES DE ZANJA, TRASPALEO, SEÑALAMIENTO PREVENTIVO, AFINE DE TALUDES Y FONDO DE ZANJA, LIMPIEZA, LA MANO DE OBRA, EQUIPO Y HERRAMIENTA NECESARIOS PARA LA CORRECTA EJECUCIÓN DE LOS TRABAJOS. PUOT.</t>
    </r>
  </si>
  <si>
    <r>
      <t xml:space="preserve">        </t>
    </r>
    <r>
      <rPr>
        <b/>
        <sz val="10"/>
        <rFont val="Arial"/>
        <family val="2"/>
      </rPr>
      <t xml:space="preserve"> CORTE Y DESCABECE DE CAJA DE VÁLVULAS</t>
    </r>
    <r>
      <rPr>
        <sz val="10"/>
        <rFont val="Arial"/>
        <family val="2"/>
      </rPr>
      <t xml:space="preserve"> POR CAMBIO DE TRAZO, PARA DAR LOS NIVELES DE PROYECTO Y PERMITIR EL TRANSITO DEL EQUIPO DE CONSTRUCCION. INCLUYE: ELABORACIÓN DE TAPA PROVISIONAL DE MADERA RESISTENTE AL PASO DE VEHÍCULOS Y MAQUINARIA, CARGA Y RETIRO DE ESCOMBRO FUERA DE LA OBRA HASTA EL LUGAR INDICADO POR SUPERVISION, MANO DE OBRA, HERRAMIENTA Y EQUIPO NECESARIO. SE MEDIRÁ EN PIEZAS COMPLETAS DE ACUERDO A LO INDICADO EN EL PROYECTO.</t>
    </r>
  </si>
  <si>
    <r>
      <t xml:space="preserve">         </t>
    </r>
    <r>
      <rPr>
        <b/>
        <sz val="10"/>
        <rFont val="Arial"/>
        <family val="2"/>
      </rPr>
      <t>SUMINISTRO Y COLOCACION DE CONTRAMARCO DOBLE DE 1.40 MTS</t>
    </r>
    <r>
      <rPr>
        <sz val="10"/>
        <rFont val="Arial"/>
        <family val="2"/>
      </rPr>
      <t>. CON CANAL DE 4" DE PERALTE. INCLUYE: MANIOBRAS, ACARREOS, MATERIAL, MANO DE OBRA Y HERRAMIENTA.</t>
    </r>
  </si>
  <si>
    <r>
      <t xml:space="preserve">         </t>
    </r>
    <r>
      <rPr>
        <b/>
        <sz val="10"/>
        <rFont val="Arial"/>
        <family val="2"/>
      </rPr>
      <t xml:space="preserve">TOMA DE AGUA POTABLE DE 3"x1/2" CON TUBO KITEC DE 1/2" </t>
    </r>
    <r>
      <rPr>
        <sz val="10"/>
        <rFont val="Arial"/>
        <family val="2"/>
      </rPr>
      <t xml:space="preserve">DE DIAMETRO. INCLUYE: ABRAZADERA DE PVC TIPO-II. C/VALVULA DE INSER.Y SACABOCADO INTEGRADO FLOTAP DE 3"x3/4",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 PVC HIDRAULICO DE 3" ( 76 MM) DE DIAMETRO. SONDEOS PARA LOCALIZACION DE LA TOMA, DEMOLICIONES NECESARIAS PARA SU INSTALACION, REPARACION PROVISIONAL DE TOMA DOMICILIARIA; INTERCONEXIONES EN TUBO DE COBRE, MANGUERA HIDRAULICA Y/O P.V.C. HIDRAULICO CED. 40 SEGUN SEA EL CASO. U.O.T. </t>
    </r>
    <r>
      <rPr>
        <b/>
        <sz val="10"/>
        <rFont val="Arial"/>
        <family val="2"/>
      </rPr>
      <t>(LONGITUD DE 13.00 MTS, LARGA)</t>
    </r>
    <r>
      <rPr>
        <sz val="10"/>
        <rFont val="Arial"/>
        <family val="2"/>
      </rPr>
      <t>; INCLUYE EXCAVACION, PLANTILLA, RELLENOS; Y TODO LO NECESARIO PARA SU CORRECTA INSTALACION.</t>
    </r>
  </si>
  <si>
    <r>
      <t xml:space="preserve">         </t>
    </r>
    <r>
      <rPr>
        <b/>
        <sz val="10"/>
        <rFont val="Arial"/>
        <family val="2"/>
      </rPr>
      <t>TOMA DE AGUA POTABLE DE 3"x1/2" CON TUBO KITEC DE 1/2"</t>
    </r>
    <r>
      <rPr>
        <sz val="10"/>
        <rFont val="Arial"/>
        <family val="2"/>
      </rPr>
      <t xml:space="preserve"> DE DIAMETRO. INCLUYE: ABRAZADERA DE PVC TIPO-II. C/VALVULA DE INSER.Y SACABOCADO INTEGRADO FLOTAP DE 3"x3/4",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 PVC HIDRAULICO DE 3" ( 76 MM) DE DIAMETRO. SONDEOS PARA LOCALIZACION DE LA TOMA, DEMOLICIONES NECESARIAS PARA SU INSTALACION, REPARACION PROVISIONAL DE TOMA DOMICILIARIA; INTERCONEXIONES EN TUBO DE COBRE, MANGUERA HIDRAULICA Y/O P.V.C. HIDRAULICO CED. 40 SEGUN SEA EL CASO. U.O.T. </t>
    </r>
    <r>
      <rPr>
        <b/>
        <sz val="10"/>
        <rFont val="Arial"/>
        <family val="2"/>
      </rPr>
      <t>(LONGITUD DE 4.00 MTS, CORTA)</t>
    </r>
    <r>
      <rPr>
        <sz val="10"/>
        <rFont val="Arial"/>
        <family val="2"/>
      </rPr>
      <t>; INCLUYE EXCAVACION, PLANTILLA, RELLENOS; Y TODO LO NECESARIO PARA SU CORRECTA INSTALACION.</t>
    </r>
  </si>
  <si>
    <r>
      <t xml:space="preserve">         </t>
    </r>
    <r>
      <rPr>
        <b/>
        <sz val="10"/>
        <rFont val="Arial"/>
        <family val="2"/>
      </rPr>
      <t>CONSTRUCCIÓN DE ATRAQUES DE CONCRETO F´C=200 KG/CM2</t>
    </r>
    <r>
      <rPr>
        <sz val="10"/>
        <rFont val="Arial"/>
        <family val="2"/>
      </rPr>
      <t xml:space="preserve"> T.M.A. 3/4" REV. NORMAL. ELABORADO EN OBRA EN UN VOL. DE 0.027 M3 DE CONCRETO/ATRAQUE. INCLUYE: ELABORACION, COLADO Y VIBRADO DE CONCRETO, CIMBRADO Y DESCIMBRADO, MATERIALES, MANO DE OBRA, HERRAMIENTA Y EQUIPO NECESARIO.</t>
    </r>
  </si>
  <si>
    <t>FIDEICOMISO DE OBRAS DE</t>
  </si>
  <si>
    <t>INFRAESTRUCTURA SOCIAL DE LOS CABOS</t>
  </si>
  <si>
    <t>CATALOGO DE CONCEPTOS Y CANTIDADES DE OBRA</t>
  </si>
  <si>
    <r>
      <rPr>
        <b/>
        <sz val="10"/>
        <rFont val="Arial"/>
        <family val="2"/>
      </rPr>
      <t>CALLE CHAMIZAL</t>
    </r>
    <r>
      <rPr>
        <sz val="10"/>
        <rFont val="Arial"/>
        <family val="2"/>
      </rPr>
      <t xml:space="preserve"> ENTRE CALLE SAN ANTONIO Y CALLE PAREDONES, COL. ARCOS DEL SOL, CABO SAN LUCAS, MUNICIPIO DE LOS CABOS, BAJA CALIFORNIA SUR</t>
    </r>
  </si>
  <si>
    <r>
      <t xml:space="preserve">        </t>
    </r>
    <r>
      <rPr>
        <b/>
        <sz val="10"/>
        <rFont val="Arial"/>
        <family val="2"/>
      </rPr>
      <t xml:space="preserve"> EXCAVACIÓN POR MEDIOS MECÁNICOS</t>
    </r>
    <r>
      <rPr>
        <sz val="10"/>
        <rFont val="Arial"/>
        <family val="2"/>
      </rPr>
      <t>, EN ZANJAS, EN TERRENO CON CLASIFICACIÓN II Y PROFUNDIDAD EN PRESENCIA DE AGUA O EN SECO, RETIRO DEL MATERIAL HASTA 4 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r>
  </si>
  <si>
    <t>STD003</t>
  </si>
  <si>
    <r>
      <t xml:space="preserve">         </t>
    </r>
    <r>
      <rPr>
        <b/>
        <sz val="10"/>
        <rFont val="Arial"/>
        <family val="2"/>
      </rPr>
      <t>CORTE Y DESCABECE DE POZO DE VISITA TIPO</t>
    </r>
    <r>
      <rPr>
        <sz val="10"/>
        <rFont val="Arial"/>
        <family val="2"/>
      </rPr>
      <t xml:space="preserve"> </t>
    </r>
    <r>
      <rPr>
        <b/>
        <sz val="10"/>
        <rFont val="Arial"/>
        <family val="2"/>
      </rPr>
      <t>COMÚN</t>
    </r>
    <r>
      <rPr>
        <sz val="10"/>
        <rFont val="Arial"/>
        <family val="2"/>
      </rPr>
      <t xml:space="preserve"> POR CAMBIO DE TRAZO, PARA DAR LOS NIVELES DE PROYECTO Y PERMITIR EL TRANSITO DEL EQUIPO DE CONSTRUCCION. INCLUYE: ELABORACIÓN DE TAPA PROVISIONAL DE MADERA RESISTENTE AL PASO DE VEHÍCULOS Y MAQUINARIA, CARGA Y RETIRO DE ESCOMBRO FUERA DE LA OBRA HASTA EL LUGAR INDICADO POR SUPERVISION, MANO DE OBRA, HERRAMIENTA Y EQUIPO NECESARIO. SE MEDIRÁ EN PIEZAS COMPLETAS DE ACUERDO A LO INDICADO EN EL PROYECTO.</t>
    </r>
  </si>
  <si>
    <r>
      <t xml:space="preserve">         </t>
    </r>
    <r>
      <rPr>
        <b/>
        <sz val="10"/>
        <rFont val="Arial"/>
        <family val="2"/>
      </rPr>
      <t>TUBERIA DE PVC SANITARIO CON COPLE INTEGRAL (SRD-35) DE 8" PVC DE DIAMETRO</t>
    </r>
    <r>
      <rPr>
        <sz val="10"/>
        <rFont val="Arial"/>
        <family val="2"/>
      </rPr>
      <t>.  INCLUYE: SUMINISTRO DE TUBO, MATERIAL, MANIOBRAS, EQUIPO PARA TAPONAMIENTO, CONEXION DE TUBO A POZOS DE VISITA,  MANO DE OBRA Y HERRAMIENTA, REPARACION PROVISIONAL DE DESCARGAS DOMICILIARIAS, SONDEO PARA LA LOCALIZACION DE TUBERIA Y PRUEBAS A TUBERÍA, P.U.O.T.</t>
    </r>
  </si>
  <si>
    <r>
      <rPr>
        <b/>
        <sz val="10"/>
        <rFont val="Arial"/>
        <family val="2"/>
      </rPr>
      <t>CONSTRUCCION DE DESCARGA SANITARIA DE 6" DE DIAMETRO (SRD-35)</t>
    </r>
    <r>
      <rPr>
        <sz val="10"/>
        <rFont val="Arial"/>
        <family val="2"/>
      </rPr>
      <t xml:space="preserve">  A COLECTOR DE 8" DE DIAMETRO EN PVC (SRD-35) . INCLUYE: EXCAVACION, PLANTILLA, SUMINISTRO Y COLOCACION DE TUBERIA, CODO DE 45º x 6" , SILLETA DE PVC DE 8"X6", ACOSTILLADOS, RELLENOS, PRUEBAS DE COMPACTACION, Y TODO LO NECESARIO PARA SU CORRECTA EJECUCIÓN. (LONGITUD DE 7.00 MTS, CORTO).</t>
    </r>
  </si>
  <si>
    <r>
      <t xml:space="preserve">        </t>
    </r>
    <r>
      <rPr>
        <b/>
        <sz val="10"/>
        <rFont val="Arial"/>
        <family val="2"/>
      </rPr>
      <t xml:space="preserve"> INTERCONEXIÓN DE NUEVA RED DE DRENAJE</t>
    </r>
    <r>
      <rPr>
        <sz val="10"/>
        <rFont val="Arial"/>
        <family val="2"/>
      </rPr>
      <t xml:space="preserve"> A RED EXISTENTE. INCLUYE: MATERIAL, MANO DE OBRA Y SUMINISTRO E INSTALACIÓN DE TUBO.</t>
    </r>
  </si>
  <si>
    <t>LOTE</t>
  </si>
  <si>
    <r>
      <t xml:space="preserve">      </t>
    </r>
    <r>
      <rPr>
        <b/>
        <sz val="10"/>
        <rFont val="Arial"/>
        <family val="2"/>
      </rPr>
      <t xml:space="preserve">  CARGA Y RETIRO DE MATERIAL MIXTO</t>
    </r>
    <r>
      <rPr>
        <sz val="10"/>
        <rFont val="Arial"/>
        <family val="2"/>
      </rPr>
      <t xml:space="preserve">, SOBRANTE NO UTILIZABLE PRODUCTO DE LA EXCAVACION FUERA DE LA OBRA </t>
    </r>
    <r>
      <rPr>
        <b/>
        <sz val="10"/>
        <rFont val="Arial"/>
        <family val="2"/>
      </rPr>
      <t>(5 KM)</t>
    </r>
    <r>
      <rPr>
        <sz val="10"/>
        <rFont val="Arial"/>
        <family val="2"/>
      </rPr>
      <t>, HASTA EL LUGAR INDICADO POR SUPERVISION, INCLUYE: ACARREOS DENTRO DE LA OBRA, MANO DE OBRA, HERRAMIENTA Y EQUIPO NECESARIO.</t>
    </r>
  </si>
  <si>
    <t xml:space="preserve">      PREELIMINARES</t>
  </si>
  <si>
    <t>PAP001</t>
  </si>
  <si>
    <t>PAP002</t>
  </si>
  <si>
    <t>PAP003</t>
  </si>
  <si>
    <t>PAP004</t>
  </si>
  <si>
    <t>PAP005</t>
  </si>
  <si>
    <r>
      <rPr>
        <b/>
        <sz val="10"/>
        <rFont val="Arial"/>
        <family val="2"/>
      </rPr>
      <t>RETIRO DE SEÑALAMIENTO VERTICAL</t>
    </r>
    <r>
      <rPr>
        <sz val="10"/>
        <rFont val="Arial"/>
        <family val="2"/>
      </rPr>
      <t>. INCLUYE: CARGA Y RETIRO DEL MATERIAL NO UTILIZABLE  PRODUCTO DE LOS TRABAJOS HASTA EL LUGAR DESIGNADO POR SUPERVISION, ENTREGA DE LA PIEZA A LA AUTORIDAD COMPETENTE, LA MANO DE OBRA, HERRAMIENTA, EQUIPO Y MAQUINARIA NECESARIA PARA SU EFECTIVA EJECUCION. P.U.O.T.</t>
    </r>
  </si>
  <si>
    <r>
      <t xml:space="preserve">         </t>
    </r>
    <r>
      <rPr>
        <b/>
        <sz val="10"/>
        <rFont val="Arial"/>
        <family val="2"/>
      </rPr>
      <t>TRAZO Y NIVELACIÓN DE TERRACERÍAS</t>
    </r>
    <r>
      <rPr>
        <sz val="10"/>
        <rFont val="Arial"/>
        <family val="2"/>
      </rPr>
      <t xml:space="preserve"> EN VIALIDAD PRINCIPAL CALLES SECUNDARIAS Y EN BOCACALLES O MECHAS. Al amparo de este concepto el contratista de acuerdo a los planos de proyecto que le sean suministrados, hará el trazo y nivelación con equipo de topografía de los ejes, limites y detalles constructivos de los trabajos. Deberá colocar referencias fijas, fuera de las áreas de los trabajos para asegurar los alineamientos y niveles. Se medirá en metros cuadrados con aproximación de dos decimales abarcará las superficies de construcción únicamente.</t>
    </r>
  </si>
  <si>
    <r>
      <t xml:space="preserve">         </t>
    </r>
    <r>
      <rPr>
        <b/>
        <sz val="10"/>
        <rFont val="Arial"/>
        <family val="2"/>
      </rPr>
      <t>EXCAVACIÓN POR MEDIOS MECÁNICOS EN TERRENO NATURAL PARA ELABORACIÓN DE CAJA, CON ESPESOR VARIABLE</t>
    </r>
    <r>
      <rPr>
        <sz val="10"/>
        <rFont val="Arial"/>
        <family val="2"/>
      </rPr>
      <t xml:space="preserve">. Las excavaciones se realizarán a mano o con máquina en cualquier tipo de material, excepto roca fija, se utilizará equipo y a mano cuando las dimensiones no permitan utilizar el equipo de construcción, en caso de que el laboratorio lo indique el material podrá ser utilizado para formar terraplenes, Para la estabilidad de las paredes de la excavación temporal, se formarán taludes 0.5:1 en caso de que se tengan deslizamientos locales o derrumbes, quedará a juicio del residente de supervisión el cambiar el ángulo de los taludes para asegurar la estabilidad de los mismos. En caso de ser necesario el Ingeniero ordenará cambiar las líneas de corte para poder hacer espacio al equipo que posteriormente se utilizará en el tendido del concreto, o bien para permitir otras operaciones de construcción.Se hace notar que este concepto incluye la carga y acarreo del material dentro del primer kilómetro ademas deberá de considerar en su análisis de precios unitarios el abundamiento. </t>
    </r>
  </si>
  <si>
    <r>
      <rPr>
        <b/>
        <sz val="10"/>
        <rFont val="Arial"/>
        <family val="2"/>
      </rPr>
      <t xml:space="preserve">         CORTE, PODA, DESENRAICE Y/O REUBICACION SEGÚN SEA EL CASO DE ARBOLES DE DIMENSIONES VARIABLES</t>
    </r>
    <r>
      <rPr>
        <sz val="10"/>
        <rFont val="Arial"/>
        <family val="2"/>
      </rPr>
      <t>, PALMERAS UBICADAS EN AREA DE BANQUETAS Y/O VIALIDAD EXISTENTE, MEDIANTE  MEDIOS MANUALES. INCLUYE: BANQUEO, RETIRO, MOVIMIENTOS, TRASLADOS, MANTENIMIENTO, PODA, CONSERVACIÓN DE LAS PLANTAS QUE SE RESCATEN PARA SU POSTERIOR REUBICACIÓN, MANO DE OBRA, HERRAMIENTA Y EQUIPO NECESARIO PARA SU RETIRO Y MANTENIMIENTO EN UNA ÁREA PROPIA PARA SU CUIDADO MIENTRAS SE EJECUTAN LOS TRABAJOS Y REPLANTEO POSTERIOR A LA TERMINACIÓN DE LOS TRABAJOS DE OBRA CIVIL Y TODO LO NECESARIO PARA SU CORRECTA CONSERVACIÓN Y MANTENIMIENTO Y PUESTA FINAL EN EL ÁREA ASIGNADA ASIGNADA POR SUPERVISION. P.U.O.T.</t>
    </r>
  </si>
  <si>
    <r>
      <rPr>
        <b/>
        <sz val="10"/>
        <rFont val="Arial"/>
        <family val="2"/>
      </rPr>
      <t xml:space="preserve">         DEMOLICION DE GUARNICIONES DE CONCRETO EXISTENTES</t>
    </r>
    <r>
      <rPr>
        <sz val="10"/>
        <rFont val="Arial"/>
        <family val="2"/>
      </rPr>
      <t xml:space="preserve"> POR ENCONTRARSE EN MALAS CONDICIONES Y/O NO DAR LOS NIVELES DE PROYECTO. INCLUYE: CARGA Y RETIRO DE ESCOMBRO PRODUCTO DE DEMOLICION FUERA DE LA OBRA HASTA EL LUGAR INDICADO POR SUPERVISION (HASTA 5KM), LA MANO DE OBRA, HERRAMIENTA Y EQUIPO NECESARIO. P.U.O.T.</t>
    </r>
  </si>
  <si>
    <r>
      <rPr>
        <b/>
        <sz val="10"/>
        <rFont val="Arial"/>
        <family val="2"/>
      </rPr>
      <t xml:space="preserve">         DEMOLICION DE BANQUETAS Y/O RAMPAS EN COCHERAS DE CONCRETO EXISTENTES</t>
    </r>
    <r>
      <rPr>
        <sz val="10"/>
        <rFont val="Arial"/>
        <family val="2"/>
      </rPr>
      <t xml:space="preserve"> POR ENCONTRARSE EN MALAS CONDICIONES Y/O NO DAR LOS NIVELES DE PROYECTO . INCLUYE: CORTE CON CORTADORA DE DISCO, LIMPIEZA, CARGA Y RETIRO DE ESCOMBRO FUERA DE LA OBRA HASTA EL LUGAR INDICADO POR LA SUPERVISION  (HASTA 2KM), LA MANO DE OBRA, HERRAMIENTA Y EQUIPO NECESARIO. P.U.O.T.</t>
    </r>
  </si>
  <si>
    <t>PAP006</t>
  </si>
  <si>
    <r>
      <t xml:space="preserve">         </t>
    </r>
    <r>
      <rPr>
        <b/>
        <sz val="10"/>
        <rFont val="Arial"/>
        <family val="2"/>
      </rPr>
      <t>ESCARIFICACIÓN  Y CONFORMACIÓN DEL TERRENO NATURAL POR MEDIOS MECÁNICOS</t>
    </r>
    <r>
      <rPr>
        <sz val="10"/>
        <rFont val="Arial"/>
        <family val="2"/>
      </rPr>
      <t>. El concepto incluye: trazo y nivelación, papeo, incorporación de agua para humedecer el material en las proporciones óptimas, compactación por medios mecánicos al 90 % de ASSHTO Standar.  Se considerará un espesor de 0.20 metros, para para fines de verificación de compactaciones.Se medirá en metros cuadrados con aproximación de dos decimales, siempre y cuando cumpla con las líneas y niveles de proyecto y/o a las indicaciones del ingeniero.</t>
    </r>
  </si>
  <si>
    <r>
      <t xml:space="preserve">         </t>
    </r>
    <r>
      <rPr>
        <b/>
        <sz val="10"/>
        <rFont val="Arial"/>
        <family val="2"/>
      </rPr>
      <t>RELLENO COMPACTADO PARA FORMAR LA CAPA SUB-RASANTE CON MATERIAL PRODUCTO DE LOS CORTES DE 30 CM. DE ESPESOR</t>
    </r>
    <r>
      <rPr>
        <sz val="10"/>
        <rFont val="Arial"/>
        <family val="2"/>
      </rPr>
      <t>. Este concepto incluye:  el homogeneizado del material, la incorporación del agua necesaria,papeo o retiro de sobre tamaños mayores de 3", el tendido y compactado con equipo hasta los niveles de proyecto. Compactado al 95% de la prueba AASHTO modificada, en general deberá cumplir con las normas de la S. C. T.; N-CMT-1-03/02 y N-CMT-4-02-0001/04 para terraplenes. Se medirá en metros cúbicos con aproximación de dos decimales para los tramos que cumplan con estas especificaciones y sean aceptados por el Ingeniero.</t>
    </r>
  </si>
  <si>
    <r>
      <t xml:space="preserve">        </t>
    </r>
    <r>
      <rPr>
        <b/>
        <sz val="10"/>
        <rFont val="Arial"/>
        <family val="2"/>
      </rPr>
      <t xml:space="preserve"> CONSTRUCCIÓN DE BASE HIDRÁULICA  FORMADA CON MATERIALES PÉTREOS DE BANCO DE 30 CM. DE ESPESOR</t>
    </r>
    <r>
      <rPr>
        <sz val="10"/>
        <rFont val="Arial"/>
        <family val="2"/>
      </rPr>
      <t>.Los materiales pétreos procederán de los bancos indicados en el proyecto o aprobados por la Contratante ( FOIS ). Los materiales que se utilicen para la construcción de bases, cumplirán con lo establecido en las normas  N×CMT×4×03, Materiales para Bases, y  N·CTR·CAR·1·04·002/00 construcción de bases y sub-bases y  N-CMT-4-02-001/11. El material será mezclado en el lugar para lo cual se deberán retirar los tamaños mayores a la norma citada anteriormente. El contratista deberá considerar los costos y rendimientos para efectuar los trabajos de mezclado, cribado en su caso acarreos internos y papeo en el lugar de los trabajos, así como la incorporación del agua necesaria. Se deberá compactar al 100 % de la prueba AASHTO modificada. Ya que la base será utilizada para recibir el concreto asfaltico,  la tolerancia para líneas y niveles será de un centímetro. La Contratante si así lo considera hará estudios de laboratorio para confirmar si el material cumple con las especificaciones de S. C. T. para bases hidraulicas, pero es responsabilidad del contratista hacer los estudios de laboratorio para determinar las proporciones óptimas de los materiales que integran la base.Se medirá en metros cúbicos con aproximación de dos decimales en estado compacto, de acuerdo a las líneas y niveles de proyecto y/o a las indicaciones del ingeniero.</t>
    </r>
  </si>
  <si>
    <r>
      <t xml:space="preserve">         </t>
    </r>
    <r>
      <rPr>
        <b/>
        <sz val="10"/>
        <rFont val="Arial"/>
        <family val="2"/>
      </rPr>
      <t>ACARREO DE MATERIAL MIXTO PRODUCTO DE LAS EXCAVACIONES, DEMOLICIONES Y ESCOMBRO KILOMETROS SUBSECUENTES</t>
    </r>
    <r>
      <rPr>
        <sz val="10"/>
        <rFont val="Arial"/>
        <family val="2"/>
      </rPr>
      <t>. Se cuantificará y medirá de acuerdo a los volúmenes de proyecto, el contratista deberá incluir en sus análisis de precios unitarios el abundamiento. La unidad de medida es el m3-km.</t>
    </r>
  </si>
  <si>
    <r>
      <t xml:space="preserve">         </t>
    </r>
    <r>
      <rPr>
        <b/>
        <sz val="10"/>
        <rFont val="Arial"/>
        <family val="2"/>
      </rPr>
      <t>CORTE Y RENIVELACIÓN DE REGISTROS SANITARIOS</t>
    </r>
    <r>
      <rPr>
        <sz val="10"/>
        <rFont val="Arial"/>
        <family val="2"/>
      </rPr>
      <t>.El concepto incluye: Cortar y elevar los muros hasta el nivel adecuado para recibir el marco y tapa, la colocación del marco y tapa, con los niveles y pendiente de la banqueta. La compactación del terreno natural en capas de 20 cm, y la incorporación del agua necesaria, El marco y tapas serán las ya existentes. Se medira en piezas terminadas y aceptadas por el Ingeniero.</t>
    </r>
  </si>
  <si>
    <r>
      <t xml:space="preserve">         </t>
    </r>
    <r>
      <rPr>
        <b/>
        <sz val="10"/>
        <rFont val="Arial"/>
        <family val="2"/>
      </rPr>
      <t>CONSTRUCCIÓN DE DENTELLONES DE 15X50 CM DE SECCION</t>
    </r>
    <r>
      <rPr>
        <sz val="10"/>
        <rFont val="Arial"/>
        <family val="2"/>
      </rPr>
      <t>. Este concepto incluye la excavación a mano en cualquier tipo de material, excepto roca fija, el afine de la excavación para dar los niveles y líneas de proyecto, el vertido y colocación del concreto premezclado MR-42 el cual será suministrado por el FOIS en la cepa hasta el nivel inferior de la losa de concreto del pavimento y la operación de vibrado del mismo. Solo se pagarán los tramos que cumplan con las medidas de los planos y especificaciones de proyecto.Se medirá en metros con aproximación de dos decimales.</t>
    </r>
  </si>
  <si>
    <r>
      <rPr>
        <b/>
        <sz val="10"/>
        <rFont val="Arial"/>
        <family val="2"/>
      </rPr>
      <t>CONSTRUCCIÓN DE REDUCTOR DE VELOCIDAD (TOPE) DE CONCRETO EN ÁREAS DE PAVIMENTO</t>
    </r>
    <r>
      <rPr>
        <sz val="10"/>
        <rFont val="Arial"/>
        <family val="2"/>
      </rPr>
      <t>. Incluye: trazo y nivelación para dar los niveles (8cm máximo de altura de tope) y espesores del proyecto, la cimbra o forma lateral con forma de arco circular con el radio y dimensiones especificadas en los planos, colado integral de la losa y el tope con el mismo concreto utilizado para la losa de pavimentación, rallado con peine metálico y armónico al colado de la losa de rodamiento , corte en donde corresponda con la modulación de las losas adyacentes y el sellado de las juntas con cinta de respaldo y sellador autonivelante. No se aceptaran ni pagaran la construcción de arco circular efectuada a mano sin las formas de apoyo laterales, el concreto será suministrado por el FOIS, se medirá en metros cuadrados con aproximación de dos decimales; deberá considerar el espesor de la losa de concreto de 15 cm;. incluye todo lo necesario para su correcta ejecución.</t>
    </r>
  </si>
  <si>
    <r>
      <t xml:space="preserve">         </t>
    </r>
    <r>
      <rPr>
        <b/>
        <sz val="10"/>
        <rFont val="Arial"/>
        <family val="2"/>
      </rPr>
      <t>SUMINISTRO Y COLOCACIÓN DE JUNTA DE DILATACIÓN</t>
    </r>
    <r>
      <rPr>
        <sz val="10"/>
        <rFont val="Arial"/>
        <family val="2"/>
      </rPr>
      <t xml:space="preserve">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r>
  </si>
  <si>
    <r>
      <rPr>
        <b/>
        <sz val="10"/>
        <rFont val="Arial"/>
        <family val="2"/>
      </rPr>
      <t xml:space="preserve">         COLOCACIÓN DE CONCRETO HIDRÁULICO PREMEZCLADO MR42 KG/CM2  DE FRAGUADO A 14 DÍAS</t>
    </r>
    <r>
      <rPr>
        <sz val="10"/>
        <rFont val="Arial"/>
        <family val="2"/>
      </rPr>
      <t>, Autocurable hidratium o similar, T.M.A. de 1 1/2"". Rev. De 8 (± 2.0 cm.), muestreo en obra, cemento tipo cpc40. Según norma nmx-c-414, agregado grueso triturado y arena de rio. Elaborado y dosificado por peso en planta, extendido en losas para pavimentación con espesor de 15 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avionado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el suministro del concreto premezclado será por parte del FOIS conforme al programa de obra programa de obra que envie con 48hrs. (colados diurnos). Nota: el licitante debera de considerar las pruebas de laboratorio respectivas, efectuadas por un laboratorio externo al mismo y presentarse al momento de realizar el trámite para el pago de estimaciones), incluye: limpieza general (fina y gruesa). Ver especificaciones particulares y apegarse a las normas de la sct. Vigentes.</t>
    </r>
  </si>
  <si>
    <r>
      <rPr>
        <b/>
        <sz val="10"/>
        <rFont val="Arial"/>
        <family val="2"/>
      </rPr>
      <t xml:space="preserve">LIMPIEZA DE OBRA TERMINADA. </t>
    </r>
    <r>
      <rPr>
        <sz val="10"/>
        <rFont val="Arial"/>
        <family val="2"/>
      </rPr>
      <t>Incluye: acopio, carga, acarreo de materiales y escombro producto de los trabajos ejecutados fuera de la obra, hasta el sitio autorizado, según lo indique la supervisión, la mano de obra, herramienta y equipo necesario.</t>
    </r>
  </si>
  <si>
    <r>
      <t xml:space="preserve">         SUMINISTRO Y APLICACION DE </t>
    </r>
    <r>
      <rPr>
        <b/>
        <sz val="10"/>
        <rFont val="Arial"/>
        <family val="2"/>
      </rPr>
      <t>PINTURA EN COLOR AZUL PANTONE No. 294</t>
    </r>
    <r>
      <rPr>
        <sz val="10"/>
        <rFont val="Arial"/>
        <family val="2"/>
      </rPr>
      <t>, según la normatividad vigente (N.T.C. del reglamento de construcciones para el estado de B.C.S.),</t>
    </r>
    <r>
      <rPr>
        <b/>
        <sz val="10"/>
        <rFont val="Arial"/>
        <family val="2"/>
      </rPr>
      <t xml:space="preserve"> en rampas de acceso a personas con capacidades diferentes</t>
    </r>
    <r>
      <rPr>
        <sz val="10"/>
        <rFont val="Arial"/>
        <family val="2"/>
      </rPr>
      <t>. Incluye: limpieza y preparación de la superficie, trazos necesarios, materiales, mano de obra, herramienta necesaria.</t>
    </r>
  </si>
  <si>
    <r>
      <rPr>
        <b/>
        <sz val="10"/>
        <rFont val="Arial"/>
        <family val="2"/>
      </rPr>
      <t xml:space="preserve">         PINTADO DE SÍMBOLO INTERNACIONAL PERSONAS CON CAPACIDADES DIFERENTES</t>
    </r>
    <r>
      <rPr>
        <sz val="10"/>
        <rFont val="Arial"/>
        <family val="2"/>
      </rPr>
      <t xml:space="preserve"> EN DISEÑO Y DIMENSIONES SEGÚN LA NORMATIVIDAD VIGENTE (N.T.C. del reglamento de construcciones para el estado de b.c. sur), en rampas de acceso la figura y su contorno sera con pintura en color azul transito. Incluye: limpieza y preparación de la superficie, trazos necesarios, moldes, materiales, mano de obra, herramienta necesaria.</t>
    </r>
  </si>
  <si>
    <r>
      <t xml:space="preserve">         SUMINISTRO Y COLOCACIÓN DE </t>
    </r>
    <r>
      <rPr>
        <b/>
        <sz val="10"/>
        <rFont val="Arial"/>
        <family val="2"/>
      </rPr>
      <t>LETRERO SII-6 INFORMATIVA GENERAL (NOMENCLATURA DE CALLES)</t>
    </r>
    <r>
      <rPr>
        <sz val="10"/>
        <rFont val="Arial"/>
        <family val="2"/>
      </rPr>
      <t xml:space="preserve"> EN LAMINA DE ALUMINIO DE 20X90 CM. ACABADO REFLEJANTE GRADO INGENIERIA CON IMPRESION Y FONDO REFLEJANTE COLOR AMARILLO CON LETRAS RECORTADAS EN VINIL EN COLOR NEGRO TIPO A DE ACUERDO A ESPECIFICACIONES DE SEMEX; Incluye: Trazo,limpieza,excavacio,colado,suministro y colocacion de poste y todos los materiales para su correcta ejecucion y colocacion, Mano de Obra y Herramienta.</t>
    </r>
  </si>
  <si>
    <r>
      <rPr>
        <b/>
        <sz val="10"/>
        <rFont val="Arial"/>
        <family val="2"/>
      </rPr>
      <t xml:space="preserve">         PINTADO DE FLECHA PARA SENTIDO DE CIRCULACIÓN EN SUPERFICIE DE RODAMIENTO</t>
    </r>
    <r>
      <rPr>
        <sz val="10"/>
        <rFont val="Arial"/>
        <family val="2"/>
      </rPr>
      <t xml:space="preserve"> EN DIMENSIONES DE 1.40M DE ANCHO Y 5.00M DE ALTO, EN COLOR BLANCO, A DOS MANOS CON PINTURA REFLECTIVA Y MICROESFERAS. ver detalle de diseño en plano de señalamiento vial SEN-01-1. Incluye: limpieza y preparación de la superficie, trazos necesarios, moldes, materiales, mano de obra, herramienta necesaria.</t>
    </r>
  </si>
  <si>
    <t>SAT003</t>
  </si>
  <si>
    <r>
      <t xml:space="preserve">        </t>
    </r>
    <r>
      <rPr>
        <b/>
        <sz val="10"/>
        <rFont val="Arial"/>
        <family val="2"/>
      </rPr>
      <t xml:space="preserve"> CONSTRUCCION DE CAJA DE OPERACIÓN DE VALVULA TIPO 2</t>
    </r>
    <r>
      <rPr>
        <sz val="10"/>
        <rFont val="Arial"/>
        <family val="2"/>
      </rPr>
      <t xml:space="preserve"> DE ( 1.28 X 1.18 MTS.) INCLUYE FIRME, ARMADO DE CONCRETO DE 10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PREMEZCLADO MR 42 RR 14 DIAS, ARMADA CON VARILLA DE 1/2" @ 20 CMS., EN AMBOS SENTIDOS, APLANADO INTERIOR, ACABADO PULIDO CON MORTERO C-A 1:3 CIMBRA, DESCIMBRADO, COLOCACION DE MARCO Y TAPA DE 50 X 50 CMS DE Fo.Fo. EXCAVACIONES Y RELLENOS. (INTERCONEXIONES A REDES DE DISTRIBUCION).</t>
    </r>
  </si>
  <si>
    <r>
      <t xml:space="preserve">         </t>
    </r>
    <r>
      <rPr>
        <b/>
        <sz val="10"/>
        <rFont val="Arial"/>
        <family val="2"/>
      </rPr>
      <t>CONSTRUCCION DE CAJA DE OPERACIÓN DE VALVULA TIPO 9</t>
    </r>
    <r>
      <rPr>
        <sz val="10"/>
        <rFont val="Arial"/>
        <family val="2"/>
      </rPr>
      <t xml:space="preserve"> DE ( 1.48 X 1.48 MTS.) INCLUYE FIRME, ARMADO DE CONCRETO DE 10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PREMEZCLADO MR 42 RR 14 DIAS, ARMADA CON VARILLA DE 1/2" @ 20 CMS., EN AMBOS SENTIDOS, APLANADO INTERIOR, ACABADO PULIDO CON MORTERO C-A 1:3 CIMBRA, DESCIMBRADO, COLOCACION DE MARCO Y TAPA DE 50 X 50 CMS DE Fo.Fo. EXCAVACIONES Y RELLENOS. (INTERCONEXIONES A REDES DE DISTRIBUCION).</t>
    </r>
  </si>
  <si>
    <r>
      <rPr>
        <b/>
        <sz val="10"/>
        <rFont val="Arial"/>
        <family val="2"/>
      </rPr>
      <t>CONSTRUCCION DE DESCARGA SANITARIA DE 6" DE DIAMETRO (SRD-35)</t>
    </r>
    <r>
      <rPr>
        <sz val="10"/>
        <rFont val="Arial"/>
        <family val="2"/>
      </rPr>
      <t xml:space="preserve">  A COLECTOR DE 8" DE DIAMETRO EN PVC (SRD-35) . INCLUYE: SUMINISTRO Y COLOCACION DE TUBERIA, CODO DE 45º x 6" , SILLETA DE PVC DE 8"X6", ACOSTILLADOS, RELLENOS, PRUEBAS DE COMPACTACION, Y TODO LO NECESARIO PARA SU CORRECTA EJECUCIÓN. (LONGITUD DE 9.00 MTS, LARGA).</t>
    </r>
  </si>
  <si>
    <r>
      <t xml:space="preserve">         </t>
    </r>
    <r>
      <rPr>
        <b/>
        <sz val="10"/>
        <rFont val="Arial"/>
        <family val="2"/>
      </rPr>
      <t>DEMOLICIÓN DE DE CONCRETO HIDRÁULICO EXISTENTE EN VIALIDADES DE HASTA 15CM DE ESPESOR</t>
    </r>
    <r>
      <rPr>
        <sz val="10"/>
        <rFont val="Arial"/>
        <family val="2"/>
      </rPr>
      <t>. El concepto incluye el equipo y herramienta, la mano de obra necesaria, así como la carga y acarreo fuera de la obra a 5km.Volumen medido compacto por lo que deberá considerar el abundamiento en su análisis de Precio Unitario.</t>
    </r>
  </si>
  <si>
    <r>
      <rPr>
        <b/>
        <sz val="10"/>
        <rFont val="Arial"/>
        <family val="2"/>
      </rPr>
      <t>REUBICACION DE POSTES DE C.F.E.</t>
    </r>
    <r>
      <rPr>
        <sz val="10"/>
        <rFont val="Arial"/>
        <family val="2"/>
      </rPr>
      <t xml:space="preserve"> QUE SE ENCUENTRAN DENTRO DEL EJE DEL PROYECTO. INCLUYE LOS TRAMITES ANTE LA C.F.E., CARGO DIRECTO POR EL COSTO DE MANO DE OBRA Y MATERIALES REQUERIDOS, FLETE A OBRA, ACARREOS, CORTES, COLOCACIÓN, CINTA AISLANTE, CINTA VULCANIZABLE, FIJACIÓN, DESINSTALACIONES DE CABLEADO Y CONEXIONES, MANIOBRAS DE CARGA Y TRANSPORTE A SU NUEVA UBICACION, EQUIPO DE SEGURIDAD, INSTALACIONES ESPECÍFICAS, DEPRECIACIÓN Y DEMÁS CARGOS DERIVADOS DEL USO DE EQUIPO Y HERRAMIENTA, EN CUALQUIER NIVEL. LIMPIEZA Y RETIRO DE SOBRANTES FUERA DE OBRA</t>
    </r>
  </si>
  <si>
    <t>PAS009</t>
  </si>
  <si>
    <t>PAJ001</t>
  </si>
  <si>
    <r>
      <t xml:space="preserve">                  </t>
    </r>
    <r>
      <rPr>
        <b/>
        <sz val="10"/>
        <rFont val="Arial"/>
        <family val="2"/>
      </rPr>
      <t>SUMINISTRO Y COLOCACIÓN DE ARBOL NEEM DE 2.50M DE ALTURA</t>
    </r>
    <r>
      <rPr>
        <sz val="10"/>
        <rFont val="Arial"/>
        <family val="2"/>
      </rPr>
      <t>. El precio incluye: Excavación, maquinaria para maniobras, sembrado de árbol con material del lugar, mano de obra, herramienta y equipo.</t>
    </r>
  </si>
  <si>
    <t>PAS010</t>
  </si>
  <si>
    <r>
      <t xml:space="preserve">                  S</t>
    </r>
    <r>
      <rPr>
        <b/>
        <sz val="10"/>
        <rFont val="Arial"/>
        <family val="2"/>
      </rPr>
      <t>UMINISTRO Y COLOCACIÓN DE BOLARDO DE CONCRETO F'C 200 KG/CM2, SECCIÓN DE 6" DE DIÁMETRO CON ALTURA DE 80CM Y ANCLAJE DE 20CM DE PROFUNDIDAD</t>
    </r>
    <r>
      <rPr>
        <sz val="10"/>
        <rFont val="Arial"/>
        <family val="2"/>
      </rPr>
      <t>. El precio incluye: armado y habilitado en sitio con 2 varillas corrugada de 1/2", cimbra de tubo de PVC, pintura vinilica color blanco, demolición del concreto, preparación del sitio, excavación, relleno con concreto f'c 200 kg/cm2, materiales y todo lo necesario para su correcta ejecución.</t>
    </r>
  </si>
  <si>
    <r>
      <t xml:space="preserve">         </t>
    </r>
    <r>
      <rPr>
        <b/>
        <sz val="10"/>
        <rFont val="Arial"/>
        <family val="2"/>
      </rPr>
      <t>EXCAVACIÓN POR MEDIOS MECÁNICOS, EN ZANJAS, EN TERRENO CON CLASIFICACIÓN III</t>
    </r>
    <r>
      <rPr>
        <sz val="10"/>
        <rFont val="Arial"/>
        <family val="2"/>
      </rPr>
      <t xml:space="preserve"> Y PROFUNDIDAD EN PRESENCIA DE AGUA O EN SECO, RETIRO DEL MATERIAL HASTA 20 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r>
  </si>
  <si>
    <r>
      <t xml:space="preserve">         </t>
    </r>
    <r>
      <rPr>
        <b/>
        <sz val="10"/>
        <rFont val="Arial"/>
        <family val="2"/>
      </rPr>
      <t>RELLENO A VOLTEO CON EQUIPO MECÁNICO</t>
    </r>
    <r>
      <rPr>
        <sz val="10"/>
        <rFont val="Arial"/>
        <family val="2"/>
      </rPr>
      <t xml:space="preserve"> EN CAPAS, CON MATERIAL SELECCIONADO PRODUCTO DE LA EXCAVACIÓN (CRIBADO POR LA MALLA DE 2 1/2") LIBRE DE BOLEO MAYOR DE 3"  , INCLUYE: CRIBADO DEL MATERIAL, ACARREOS DENTRO DE LA OBRA, INCORPORACIÓN DE HUMEDAD, MANO DE OBRA, HERRAMIENTA Y EQUIPO NECESARIO.</t>
    </r>
  </si>
  <si>
    <r>
      <t xml:space="preserve">         </t>
    </r>
    <r>
      <rPr>
        <b/>
        <sz val="10"/>
        <rFont val="Arial"/>
        <family val="2"/>
      </rPr>
      <t>TUBERÍA DE PVC. HIDRÁULICO ANGER (RD-32.5) DE 3"</t>
    </r>
    <r>
      <rPr>
        <sz val="10"/>
        <rFont val="Arial"/>
        <family val="2"/>
      </rPr>
      <t xml:space="preserve"> (76 MM) DE DIÁMETRO. INCLUYE: SUMINISTRO, INSTALACIÓN, JUNTEO, LIMPIEZA, PRUEBA HIDRÁULICA, SONDEO PARA LA LOCALIZACIÓN DE TUBERÍA, MANO DE OBRA Y HERRAMIENTA, P.U.O.T.</t>
    </r>
  </si>
  <si>
    <r>
      <t xml:space="preserve">         </t>
    </r>
    <r>
      <rPr>
        <b/>
        <sz val="10"/>
        <rFont val="Arial"/>
        <family val="2"/>
      </rPr>
      <t>SUMINISTRO E INSTALACIÓN VALVULA DE Fo.Fo. BRIDADA TIPO COMPUERTA VASTAGO FIJO DE 3"</t>
    </r>
    <r>
      <rPr>
        <sz val="10"/>
        <rFont val="Arial"/>
        <family val="2"/>
      </rPr>
      <t xml:space="preserve">  DE DIAMETRO. INCLUYE: EXTREMIDAD CAMPANA, EXTREMIDAD ESPIGA, COPLE DE REPARACION, EMPAQUES DE NEOPRENO Y TORNILLERIA NECESARIA,MANIOBRAS, INSTALACION, LIMPIEZA, PRUEBA HIDRAULICA, MANO DE OBRA Y  HERRAMIENTA.</t>
    </r>
  </si>
  <si>
    <r>
      <t xml:space="preserve">        </t>
    </r>
    <r>
      <rPr>
        <b/>
        <sz val="10"/>
        <rFont val="Arial"/>
        <family val="2"/>
      </rPr>
      <t xml:space="preserve"> SUMINISTRO E INSTALACION DE TEE DE PVC DE 3" x 3"</t>
    </r>
    <r>
      <rPr>
        <sz val="10"/>
        <rFont val="Arial"/>
        <family val="2"/>
      </rPr>
      <t xml:space="preserve"> DE DIAMETRO. INCLUYE: MANIOBRAS, INSTALACION, LIMPIEZA, PRUEBA HIDRAULICA, MANO DE OBRA Y HERRAMIENTA.</t>
    </r>
  </si>
  <si>
    <r>
      <t xml:space="preserve">         </t>
    </r>
    <r>
      <rPr>
        <b/>
        <sz val="10"/>
        <rFont val="Arial"/>
        <family val="2"/>
      </rPr>
      <t>SUMINISTRO E INSTALACION DE CODO DE Pvc. 45° x 3"</t>
    </r>
    <r>
      <rPr>
        <sz val="10"/>
        <rFont val="Arial"/>
        <family val="2"/>
      </rPr>
      <t xml:space="preserve"> DE DIAMETRO. INCLUYE: MANIOBRAS, INSTALACION, LIMPIEZA, PRUEBA HIDRAULICA, MANO DE OBRA Y HERRAMIENTA.</t>
    </r>
  </si>
  <si>
    <r>
      <t xml:space="preserve">         </t>
    </r>
    <r>
      <rPr>
        <b/>
        <sz val="10"/>
        <rFont val="Arial"/>
        <family val="2"/>
      </rPr>
      <t>SUMINISTRO E INSTALACIÓN DE TAPÓN CAMPANA Pvc. 3"</t>
    </r>
    <r>
      <rPr>
        <sz val="10"/>
        <rFont val="Arial"/>
        <family val="2"/>
      </rPr>
      <t xml:space="preserve"> DE DIÁMETRO. INCLUYE: MANIOBRAS, INSTALACIÓN, LIMPIEZA, PRUEBA HIDRÁULICA, MANO DE OBRA Y HERRAMIENTA.</t>
    </r>
  </si>
  <si>
    <r>
      <t xml:space="preserve">        </t>
    </r>
    <r>
      <rPr>
        <b/>
        <sz val="10"/>
        <rFont val="Arial"/>
        <family val="2"/>
      </rPr>
      <t xml:space="preserve"> SUMINISTRO Y COLOCACION DE MARCO CON TAPA DE Fo.Fo. DE 50x50 CMS</t>
    </r>
    <r>
      <rPr>
        <sz val="10"/>
        <rFont val="Arial"/>
        <family val="2"/>
      </rPr>
      <t>. CON PESO DE 75 KG. CON LEYENDA DE AGUA POTABLE. INCLUYE: MANIOBRAS, ACARREOS, MATERIAL, MANO DE OBRA Y HERRAMIENTA.</t>
    </r>
  </si>
  <si>
    <r>
      <t xml:space="preserve">         </t>
    </r>
    <r>
      <rPr>
        <b/>
        <sz val="10"/>
        <rFont val="Arial"/>
        <family val="2"/>
      </rPr>
      <t>SUMINISTRO Y COLOCACION DE CONTRAMARCO SENCILLO DE 1.80 MTS</t>
    </r>
    <r>
      <rPr>
        <sz val="10"/>
        <rFont val="Arial"/>
        <family val="2"/>
      </rPr>
      <t>. CON CANAL DE 4" DE PERALTE. INCLUYE: MANIOBRAS, ACARREOS, MATERIAL, MANO DE OBRA Y HERRAMIENTA.</t>
    </r>
  </si>
  <si>
    <r>
      <t xml:space="preserve">         </t>
    </r>
    <r>
      <rPr>
        <b/>
        <sz val="10"/>
        <rFont val="Arial"/>
        <family val="2"/>
      </rPr>
      <t>SUMINISTRO E INSTALACION DE COPLE DE REPARACION DE PVC. 3"</t>
    </r>
    <r>
      <rPr>
        <sz val="10"/>
        <rFont val="Arial"/>
        <family val="2"/>
      </rPr>
      <t xml:space="preserve"> DE DIAMETRO. INCLUYE: MANIOBRAS, INSTALACION, LIMPIEZA, PRUEBA HIDRAULICA, MANO DE OBRA Y HERRAMIENTA.</t>
    </r>
  </si>
  <si>
    <r>
      <t xml:space="preserve">        </t>
    </r>
    <r>
      <rPr>
        <b/>
        <sz val="10"/>
        <rFont val="Arial"/>
        <family val="2"/>
      </rPr>
      <t xml:space="preserve"> INTERCONEXIÓN DE TUBERÍA DE AGUA POTABLE</t>
    </r>
    <r>
      <rPr>
        <sz val="10"/>
        <rFont val="Arial"/>
        <family val="2"/>
      </rPr>
      <t>; INCLUYE: MATERIALES, HERRAMIENTA, MANO DE OBRA, EQUIPO Y PRUEBAS.</t>
    </r>
  </si>
  <si>
    <r>
      <t xml:space="preserve">         </t>
    </r>
    <r>
      <rPr>
        <b/>
        <sz val="10"/>
        <rFont val="Arial"/>
        <family val="2"/>
      </rPr>
      <t>RELLENO A VOLTEO CON EQUIPO MECÁNICO</t>
    </r>
    <r>
      <rPr>
        <sz val="10"/>
        <rFont val="Arial"/>
        <family val="2"/>
      </rPr>
      <t xml:space="preserve"> EN CAPAS, CON MATERIAL SELECCIONADO PRODUCTO DE LA EXCAVACIÓN (CRIBADO POR LA MALLA DE 2 1/2") LIBRE DE BOLEO MAYOR DE 3", INCLUYE: CRIBADO DEL MATERIAL, ACARREOS DENTRO DE LA OBRA, MANO DE OBRA, HERRAMIENTA Y EQUIPO NECESARIO.</t>
    </r>
  </si>
  <si>
    <r>
      <t xml:space="preserve">       </t>
    </r>
    <r>
      <rPr>
        <b/>
        <sz val="10"/>
        <rFont val="Arial"/>
        <family val="2"/>
      </rPr>
      <t xml:space="preserve">  CONSTRUCCION DE REGISTRO SANITARIO DE 40x60 CMS. Y HASTA 1.20 M</t>
    </r>
    <r>
      <rPr>
        <sz val="10"/>
        <rFont val="Arial"/>
        <family val="2"/>
      </rPr>
      <t xml:space="preserve"> DE PROFUNDIDAD MEDIDA INTERIOR. A BASE DE BLOCK HUECO DE 15x20x40 CMS. JUNTEADO Y APLANADO CON MORTERO DE CEMENTO-ARENA EN PROPORCION 1:3, ACABADO PULIDO INTERIOR. CON MEDIA CAÑA DE CONCRETO, TAPA DE CONCRETO F'c=150 kg/cm2. T.M.A. 19 MM (3/4") REV. NORMAL. ARMADO CON VARILLA CORRUGADA DEL No.3 @ 10 CMS. AMBOS SENTIDOS SOLDADAS,  MARCO A BASE DE ANGULO DE FIERRO DE 2" x 2" x 1/4" Y CONTRAMARCO CON ANGULO DE FIERRO DE 2 1/4" x 2 1/4" x 1/4" DE ESPESOR. INCLUYE: DEMOLICIONES DE REGISTRO EXISTENTE DE SER NECESARIO, CARGA Y RETIRO DE MATERIAL NO UTILIZABLE FUERA DE LA OBRA, HASTA EL LUGAR INDICADO POR SUPERVISION, EXCAVACION Y RELLENO COMPACTADO AL 85%  EN CAPAS DE 20 CMS., MATERIALES, MANO DE OBRA Y HERRAMIENTA.</t>
    </r>
  </si>
  <si>
    <r>
      <t xml:space="preserve">         </t>
    </r>
    <r>
      <rPr>
        <b/>
        <sz val="10"/>
        <rFont val="Arial"/>
        <family val="2"/>
      </rPr>
      <t>CONSTRUCCIÓN DE POZO VISITA TIPO COMÚN DE 1.50 MTS. DE PROFUNDIDAD</t>
    </r>
    <r>
      <rPr>
        <sz val="10"/>
        <rFont val="Arial"/>
        <family val="2"/>
      </rPr>
      <t xml:space="preserve"> INTERIOR, INCLUYE: EXCAVACIÓN, RELLENO COMPACTADO AL 85% EN CAPAS DE 20 CMS, PLANTILLA DE CONCRETO F'C=150 KG/CM2 DE 8 CMS. DE ESPESOR, MURO DE CUÑA JUNTEADO CON MORTERO CEMENTO-ARENA 1:3, APLANADO INTERIOR PULIDO, MATERIALES, MANO DE OBRA Y HERRAMIENTA.</t>
    </r>
  </si>
  <si>
    <r>
      <t xml:space="preserve">         </t>
    </r>
    <r>
      <rPr>
        <b/>
        <sz val="10"/>
        <rFont val="Arial"/>
        <family val="2"/>
      </rPr>
      <t>CONSTRUCCIÓN DE POZO VISITA TIPO COMÚN DE 1.75 MTS. DE PROFUNDIDAD</t>
    </r>
    <r>
      <rPr>
        <sz val="10"/>
        <rFont val="Arial"/>
        <family val="2"/>
      </rPr>
      <t xml:space="preserve"> INTERIOR, INCLUYE: EXCAVACIÓN, RELLENO COMPACTADO AL 85% EN CAPAS DE 20 CMS, PLANTILLA DE CONCRETO F'C=150 KG/CM2 DE 8 CMS. DE ESPESOR, MURO DE CUÑA JUNTEADO CON MORTERO CEMENTO-ARENA 1:3, APLANADO INTERIOR PULIDO, MATERIALES, MANO DE OBRA Y HERRAMIENTA. </t>
    </r>
  </si>
  <si>
    <r>
      <t xml:space="preserve">         </t>
    </r>
    <r>
      <rPr>
        <b/>
        <sz val="10"/>
        <rFont val="Arial"/>
        <family val="2"/>
      </rPr>
      <t>SUMINISTRO Y COLOCACIÓN DE BROCAL DE Fo.Fo. CIEGO TIPO MEDIANO PARA POZO DE VISITA</t>
    </r>
    <r>
      <rPr>
        <sz val="10"/>
        <rFont val="Arial"/>
        <family val="2"/>
      </rPr>
      <t>, INCLUYE: LOSA DE 1.20x1.20 MTS. CON CONCRETO F'C= 200 KG/CM2 DE 10 CMS. DE ESPESOR. ACABADO EXTERIOR RAYADO CON BROCHA DE PELO, ARMADA CON VARILLA CORRUGADA DEL No.3 @ 10 CMS.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t>
    </r>
  </si>
  <si>
    <r>
      <t xml:space="preserve">         </t>
    </r>
    <r>
      <rPr>
        <b/>
        <sz val="10"/>
        <rFont val="Arial"/>
        <family val="2"/>
      </rPr>
      <t>CONSTRUCCION DE GUARNICIONES</t>
    </r>
    <r>
      <rPr>
        <sz val="10"/>
        <rFont val="Arial"/>
        <family val="2"/>
      </rPr>
      <t>. Se construirán guarniciones de concreto simple de sección trapezoidal de 15x20x30 cm, se utilizará concreto premezclado con una resistencia de f´c = 200 kg/cm2 .Incluye: los materiales, la mano de obra y equipos necesarios son por cuenta del contratista,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conforme a la modulación de losas, las juntas de dilatación con cartón asfaltado de 3/8" de espesor la limpieza y señalamiento de la obra. El Suministro del concreto será por parte del FOIS.</t>
    </r>
  </si>
  <si>
    <r>
      <t xml:space="preserve">         </t>
    </r>
    <r>
      <rPr>
        <b/>
        <sz val="10"/>
        <rFont val="Arial"/>
        <family val="2"/>
      </rPr>
      <t>CONSTRUCCION DE RAMPAS EN COCHERAS DE 10 CM DE ESPESOR ARMADA CON MALLA-LACK 6x6-10/10</t>
    </r>
    <r>
      <rPr>
        <sz val="10"/>
        <rFont val="Arial"/>
        <family val="2"/>
      </rPr>
      <t>. En zona de rampas de cocheras, acabado pulido y rayado escobillado, en losas de seccion en losas de seccion variable, juntas frias acabado con volteador. el concreto suministrado por el FOIS sera de una resistencia f'c= 200 kg/cm2 T.M.A. 3/4". Rev. de 8 a 10 CM premezclado elaborado en planta, Incluye: Suministro del concreto,colado, extendido, vibrado y acarreos del concreto, suministro y aplicacion de curacreto base agua con equipo de aspersion y en la proporcion y especificacion que indique el fabricante, cimbra en fronteras, cortes, rellenos, nivelacion, afine y compactacio al 95% en un espesor de 15 cm., acarreos de los materiales dentro de la obra, limpieza general antes y despues de concluidos los trabajos,  trazo y nivelacion, materiales,mano de obra,  herramienta y mano de obra necesaria. P.U.O.T.</t>
    </r>
  </si>
  <si>
    <r>
      <t xml:space="preserve">        </t>
    </r>
    <r>
      <rPr>
        <b/>
        <sz val="10"/>
        <rFont val="Arial"/>
        <family val="2"/>
      </rPr>
      <t xml:space="preserve"> </t>
    </r>
    <r>
      <rPr>
        <sz val="10"/>
        <rFont val="Arial"/>
        <family val="2"/>
      </rPr>
      <t xml:space="preserve">SUMINISTRO Y APLICACIÓN DE </t>
    </r>
    <r>
      <rPr>
        <b/>
        <sz val="10"/>
        <rFont val="Arial"/>
        <family val="2"/>
      </rPr>
      <t xml:space="preserve">PINTURA VINILICA </t>
    </r>
    <r>
      <rPr>
        <sz val="10"/>
        <rFont val="Arial"/>
        <family val="2"/>
      </rPr>
      <t xml:space="preserve">MARCA COMEX O SIMILAR EN </t>
    </r>
    <r>
      <rPr>
        <b/>
        <sz val="10"/>
        <rFont val="Arial"/>
        <family val="2"/>
      </rPr>
      <t>COLOR BLANCO EN TRAMOS RECTOS Y ROJO EN CURVAS Y ACCESO A COCHERAS</t>
    </r>
    <r>
      <rPr>
        <sz val="10"/>
        <rFont val="Arial"/>
        <family val="2"/>
      </rPr>
      <t xml:space="preserve">, A DOS MANOS EN </t>
    </r>
    <r>
      <rPr>
        <b/>
        <sz val="10"/>
        <rFont val="Arial"/>
        <family val="2"/>
      </rPr>
      <t>GUARNICIONES DE CONCRETO</t>
    </r>
    <r>
      <rPr>
        <sz val="10"/>
        <rFont val="Arial"/>
        <family val="2"/>
      </rPr>
      <t>. Incluye: Preparación de la superficie, Limpieza, Materiales, Mano de Obra y Herramienta.</t>
    </r>
  </si>
  <si>
    <r>
      <t xml:space="preserve">         SUMINISTRO Y APLICACIÓN DE </t>
    </r>
    <r>
      <rPr>
        <b/>
        <sz val="10"/>
        <rFont val="Arial"/>
        <family val="2"/>
      </rPr>
      <t>PINTURA REFLECTIVA Y MICROESFERAS EN RAYA DE 40CM DE ANCHO DE LARGO</t>
    </r>
    <r>
      <rPr>
        <sz val="10"/>
        <rFont val="Arial"/>
        <family val="2"/>
      </rPr>
      <t xml:space="preserve"> EN </t>
    </r>
    <r>
      <rPr>
        <b/>
        <sz val="10"/>
        <rFont val="Arial"/>
        <family val="2"/>
      </rPr>
      <t>CRUCE PEATONAL, TOPES</t>
    </r>
    <r>
      <rPr>
        <sz val="10"/>
        <rFont val="Arial"/>
        <family val="2"/>
      </rPr>
      <t xml:space="preserve">, </t>
    </r>
    <r>
      <rPr>
        <b/>
        <sz val="10"/>
        <rFont val="Arial"/>
        <family val="2"/>
      </rPr>
      <t>RAYA DE ALTO</t>
    </r>
    <r>
      <rPr>
        <sz val="10"/>
        <rFont val="Arial"/>
        <family val="2"/>
      </rPr>
      <t xml:space="preserve"> EN COLOR BLANCO O AMARILLO PARA PAVIMENTO, A DOS MANOS EN PAVIMENTO DE CONCRETO.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r>
  </si>
  <si>
    <r>
      <t xml:space="preserve">         SUMINSITRO Y APLICACIÓN DE </t>
    </r>
    <r>
      <rPr>
        <b/>
        <sz val="10"/>
        <rFont val="Arial"/>
        <family val="2"/>
      </rPr>
      <t>PINTURA REFLECTIVA PARA TRAFICO Y MICROESFERA EN RAYA CENTRAL Y/O LATERAL SEPARADORA DE CARRILES CONTINUA Y DISCONTINUA</t>
    </r>
    <r>
      <rPr>
        <sz val="10"/>
        <rFont val="Arial"/>
        <family val="2"/>
      </rPr>
      <t xml:space="preserve"> DE 10 CM DE ANCHO EN COLOR AMARILLO Y/O BLANCO, PREVIAMENTE AUTORIZADO PARA SUPERFICIE EN PAVIMENTO.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r>
  </si>
  <si>
    <r>
      <t xml:space="preserve">         SUMINISTRO Y COLOCACIÓN DE </t>
    </r>
    <r>
      <rPr>
        <b/>
        <sz val="10"/>
        <rFont val="Arial"/>
        <family val="2"/>
      </rPr>
      <t>SEÑAL</t>
    </r>
    <r>
      <rPr>
        <sz val="10"/>
        <rFont val="Arial"/>
        <family val="2"/>
      </rPr>
      <t xml:space="preserve"> </t>
    </r>
    <r>
      <rPr>
        <b/>
        <sz val="10"/>
        <rFont val="Arial"/>
        <family val="2"/>
      </rPr>
      <t>RESTRICTIVA SR-6 (ALTO)</t>
    </r>
    <r>
      <rPr>
        <sz val="10"/>
        <rFont val="Arial"/>
        <family val="2"/>
      </rPr>
      <t xml:space="preserve">  EN LAMINA DE ALUMINIO DE 30 CM DE ACUERDO A ESPECIFICACIONES DE LA SCT.; Incluye: Trazo,limpieza,excavacio,colado,suministro y colocacion de poste y todos los materiales para su correcta ejecucion y colocacion, Mano de Obra y Herramienta.</t>
    </r>
  </si>
  <si>
    <r>
      <t xml:space="preserve">         SUMINISTRO Y COLOCACIÓN DE </t>
    </r>
    <r>
      <rPr>
        <b/>
        <sz val="10"/>
        <rFont val="Arial"/>
        <family val="2"/>
      </rPr>
      <t>LETRERO INFORMATIVO GENERAL (CRUCE PEATONAL)</t>
    </r>
    <r>
      <rPr>
        <sz val="10"/>
        <rFont val="Arial"/>
        <family val="2"/>
      </rPr>
      <t xml:space="preserve"> DE 61X61 CM POR LADO DE ACUERDO A ESPECIFICACIONES DE LA SCT.; Incluye: Trazo, limpieza, excavación, colado, suministro y colocacion de poste y todos los materiales para su correcta ejecucion y colocacion, Mano de Obra y Herramienta.</t>
    </r>
  </si>
  <si>
    <r>
      <t xml:space="preserve">         </t>
    </r>
    <r>
      <rPr>
        <b/>
        <sz val="10"/>
        <rFont val="Arial"/>
        <family val="2"/>
      </rPr>
      <t>CONSTRUCCION DE BANQUETAS Y/O RAMPAS PARA EL ACCESO DE PERSONAS CON CAPACIDADES DIFERENTES DE CONCRETO DE 8 CMS. DE ESPESOR. ARMADA CON MALLA-LACK 6x6-10/10 ACABADO PULIDO Y RAYADO TRANSVERSAL CON PEINE METALICO PARA DAR ACABADO ANTIDERRAPANTE, EN LOSAS DE 1.50M A 1.20M MINIMO DE ANCHO EN PROMEDIO, JUNTAS FRIAS ACABADO CON VOLTEADOR. EL CONCRETO SERA F´c=200 KG/CM2. T.M.A. 3/4". REV. DE 8 A 10 CMS. PREMEZCLADO ELABORADO EN PLANTA</t>
    </r>
    <r>
      <rPr>
        <sz val="10"/>
        <rFont val="Arial"/>
        <family val="2"/>
      </rPr>
      <t>. Incluye: colado, extendido, vibrado y acarreos del concreto, suministro y aplicación de curacreto en color blanco marca pasa o sika, con el equipo adecuado, y en la proporción indicada por el fabricante, cimbra en fronteras, exavación, rellenos, nivelación, afine y preparación de la superficie del terreno, acarreos de los materiales dentro de la obra, limpieza general antes y una vez concluidos los trabajos, carga y acarreos de los materiales no utilizables hasta el lugar indicado por supervisión, trazo y nivelación, materiales, mano de obra, herramienta y equipo necesario. P.U.O.T. (nota: el licitante deberá de considerar las pruebas de laboratorio respectivas, efectuadas por un laboratorio externo al mismo y presentarse al momento de realizar el trámite para el pago de estimaciones). El Suministro del concreto será por parte del FOIS.</t>
    </r>
  </si>
  <si>
    <t xml:space="preserve">            JARDINERÍA</t>
  </si>
  <si>
    <r>
      <t xml:space="preserve">FECHA: </t>
    </r>
    <r>
      <rPr>
        <b/>
        <sz val="10"/>
        <rFont val="Arial"/>
        <family val="2"/>
      </rPr>
      <t>OCTUBRE/2020</t>
    </r>
  </si>
  <si>
    <r>
      <t xml:space="preserve">CONTRATo: </t>
    </r>
    <r>
      <rPr>
        <b/>
        <sz val="10"/>
        <rFont val="Arial"/>
        <family val="2"/>
      </rPr>
      <t>FOIS/CSL/PAV/RP-001-20</t>
    </r>
  </si>
  <si>
    <t>MILLONES  MIL  PESOS 00/100 M.N. CON I.V.A.</t>
  </si>
  <si>
    <t xml:space="preserve">      JARDINERÍA</t>
  </si>
  <si>
    <t>PAVIMENTACIÓN DE CONCRETO HIDRÁULICO, BANQUETAS, GUARNICIONES, CONSTRUCCIÓN DE REDES DE AGUA POTABLE Y DRENAJE, SEÑALIZACIÓN VERTICAL-HORIZONTAL EN CALLE CHAMIZAL</t>
  </si>
  <si>
    <r>
      <t xml:space="preserve">        </t>
    </r>
    <r>
      <rPr>
        <b/>
        <sz val="10"/>
        <rFont val="Arial"/>
        <family val="2"/>
      </rPr>
      <t xml:space="preserve"> PLANTILLA COMPACTADA CON EQUIPO MECÁNICO DE 10CM DE ESPESOR</t>
    </r>
    <r>
      <rPr>
        <sz val="10"/>
        <rFont val="Arial"/>
        <family val="2"/>
      </rPr>
      <t xml:space="preserve"> EN ZANJAS, CON MATERIAL PRODUCTO DE BANCO LIBRE DE BOLEO MAYOR DE 3". INCLUYE:  TRAZO Y NIVELACION, CRIBADO DEL MATERIAL, ACARREOS DENTRO DE LA OBRA, INCORPORACIÓN DE HUMEDAD, COMPACTACIÓN DEL 85% PROCTOR, MANO DE OBRA, , HERRAMIENTA Y EQUIPO NECESARIO.</t>
    </r>
  </si>
  <si>
    <r>
      <t xml:space="preserve">         </t>
    </r>
    <r>
      <rPr>
        <b/>
        <sz val="10"/>
        <rFont val="Arial"/>
        <family val="2"/>
      </rPr>
      <t>RELLENO COMPACTADO</t>
    </r>
    <r>
      <rPr>
        <sz val="10"/>
        <rFont val="Arial"/>
        <family val="2"/>
      </rPr>
      <t xml:space="preserve"> CON EQUIPO MECÁNICO MANUAL EN CAPAS DE 20CM EN CEPA, CON </t>
    </r>
    <r>
      <rPr>
        <b/>
        <sz val="10"/>
        <rFont val="Arial"/>
        <family val="2"/>
      </rPr>
      <t>MATERIAL PRODUCTO DE BANCO</t>
    </r>
    <r>
      <rPr>
        <sz val="10"/>
        <rFont val="Arial"/>
        <family val="2"/>
      </rPr>
      <t xml:space="preserve"> LIBRE DE BOLEO MAYOR DE 3" , COMPACTADO AL 90% PROCTOR. INCLUYE:  TRAZO Y NIVELACION, CRIBADO DEL MATERIAL, ACARREOS DENTRO DE LA OBRA, INCORPORACIÓN DE HUMEDAD, MANO DE OBRA, PRUEBAS DE COMPACTACION, HERRAMIENTA Y EQUIPO NECESARIO.</t>
    </r>
  </si>
  <si>
    <r>
      <t xml:space="preserve">         </t>
    </r>
    <r>
      <rPr>
        <b/>
        <sz val="10"/>
        <rFont val="Arial"/>
        <family val="2"/>
      </rPr>
      <t>RIEGO DE IMPREGNACIÓN</t>
    </r>
    <r>
      <rPr>
        <sz val="10"/>
        <rFont val="Arial"/>
        <family val="2"/>
      </rPr>
      <t>. Después que esté suficientemente seca la capa superficial de subbase compactada de acuerdo a las especificaciones de proyecto deberá estar libre de polvo por lo que se hará un barrido y posteriormente se aplicará en todo el ancho de la corona y taludes del material que forme dicha capa un riego de impregnación con emulsión asfáltica cationica de rompimiento lento o super estable, a razón de 1.7 litros por metro cuadrado, aplicado en caliente con petrolizadora mecánica.El proceso constructivo y el producto asfáltico utilizados deberán cumplir con la norma N·CTR·CAR·1·04·004/00 de S. C. T. Ademas debera considerar poreo con arena limpia de arroyo.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</si>
</sst>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0_);_(* \(#,##0.0\);_(* &quot;-&quot;??_);_(@_)"/>
    <numFmt numFmtId="167" formatCode="[$-80A]dddd\,\ dd&quot; de &quot;mmmm&quot; de &quot;yyyy"/>
    <numFmt numFmtId="168" formatCode="_(* #,##0_);_(* \(#,##0\);_(* &quot;-&quot;??_);_(@_)"/>
    <numFmt numFmtId="169" formatCode="_-* #,##0.00000_-;\-* #,##0.00000_-;_-* &quot;-&quot;??_-;_-@_-"/>
    <numFmt numFmtId="170" formatCode="0.0%"/>
    <numFmt numFmtId="171" formatCode="#,##0.0000"/>
    <numFmt numFmtId="172" formatCode="&quot;%&quot;\ ##0.00"/>
  </numFmts>
  <fonts count="42" x14ac:knownFonts="1">
    <font>
      <sz val="10"/>
      <name val="Arial"/>
    </font>
    <font>
      <sz val="10"/>
      <name val="Arial"/>
    </font>
    <font>
      <b/>
      <sz val="10"/>
      <name val="Arial"/>
      <family val="2"/>
    </font>
    <font>
      <sz val="8"/>
      <name val="Arial"/>
      <family val="2"/>
    </font>
    <font>
      <b/>
      <sz val="8"/>
      <name val="Arial"/>
      <family val="2"/>
    </font>
    <font>
      <b/>
      <sz val="9"/>
      <name val="Arial"/>
      <family val="2"/>
    </font>
    <font>
      <sz val="9"/>
      <name val="Arial"/>
      <family val="2"/>
    </font>
    <font>
      <sz val="10"/>
      <name val="Arial"/>
      <family val="2"/>
    </font>
    <font>
      <b/>
      <sz val="14"/>
      <name val="Tahoma"/>
      <family val="2"/>
    </font>
    <font>
      <b/>
      <sz val="15"/>
      <name val="Tahoma"/>
      <family val="2"/>
    </font>
    <font>
      <b/>
      <sz val="13"/>
      <name val="Tahoma"/>
      <family val="2"/>
    </font>
    <font>
      <b/>
      <sz val="11"/>
      <name val="Arial"/>
      <family val="2"/>
    </font>
    <font>
      <sz val="10"/>
      <name val="Arial"/>
      <family val="2"/>
    </font>
    <font>
      <sz val="11"/>
      <name val="Arial"/>
      <family val="2"/>
    </font>
    <font>
      <b/>
      <sz val="7"/>
      <name val="Arial"/>
      <family val="2"/>
    </font>
    <font>
      <b/>
      <sz val="10"/>
      <color indexed="16"/>
      <name val="Arial"/>
      <family val="2"/>
    </font>
    <font>
      <b/>
      <sz val="10"/>
      <color indexed="60"/>
      <name val="Arial"/>
      <family val="2"/>
    </font>
    <font>
      <b/>
      <sz val="10"/>
      <color indexed="8"/>
      <name val="Arial"/>
      <family val="2"/>
    </font>
    <font>
      <sz val="8"/>
      <name val="Courier New"/>
      <family val="3"/>
    </font>
    <font>
      <sz val="7"/>
      <name val="Arial"/>
      <family val="2"/>
    </font>
    <font>
      <b/>
      <sz val="9"/>
      <color indexed="18"/>
      <name val="Arial"/>
      <family val="2"/>
    </font>
    <font>
      <b/>
      <sz val="10"/>
      <color indexed="18"/>
      <name val="Arial"/>
      <family val="2"/>
    </font>
    <font>
      <b/>
      <sz val="8"/>
      <color indexed="62"/>
      <name val="Arial Narrow"/>
      <family val="2"/>
    </font>
    <font>
      <b/>
      <sz val="9"/>
      <color indexed="62"/>
      <name val="Arial"/>
      <family val="2"/>
    </font>
    <font>
      <b/>
      <sz val="8"/>
      <color indexed="62"/>
      <name val="Arial"/>
      <family val="2"/>
    </font>
    <font>
      <sz val="14"/>
      <name val="Arial"/>
      <family val="2"/>
    </font>
    <font>
      <sz val="20"/>
      <name val="Arial"/>
      <family val="2"/>
    </font>
    <font>
      <b/>
      <sz val="22"/>
      <name val="Arial"/>
      <family val="2"/>
    </font>
    <font>
      <b/>
      <sz val="20"/>
      <name val="Arial"/>
      <family val="2"/>
    </font>
    <font>
      <sz val="18"/>
      <name val="Arial"/>
      <family val="2"/>
    </font>
    <font>
      <b/>
      <sz val="14"/>
      <name val="Arial"/>
      <family val="2"/>
    </font>
    <font>
      <sz val="72"/>
      <name val="Arial"/>
      <family val="2"/>
    </font>
    <font>
      <b/>
      <sz val="14"/>
      <name val="Calibri"/>
      <family val="2"/>
      <scheme val="minor"/>
    </font>
    <font>
      <b/>
      <sz val="10"/>
      <color theme="0"/>
      <name val="Swis721 Ex BT"/>
      <family val="2"/>
    </font>
    <font>
      <b/>
      <sz val="16"/>
      <name val="Calibri"/>
      <family val="2"/>
      <scheme val="minor"/>
    </font>
    <font>
      <b/>
      <sz val="12"/>
      <color theme="0"/>
      <name val="Swis721 Ex BT"/>
      <family val="2"/>
    </font>
    <font>
      <b/>
      <sz val="17"/>
      <color rgb="FFC00000"/>
      <name val="Calibri"/>
      <family val="2"/>
      <scheme val="minor"/>
    </font>
    <font>
      <b/>
      <sz val="12"/>
      <name val="Calibri"/>
      <family val="2"/>
      <scheme val="minor"/>
    </font>
    <font>
      <b/>
      <sz val="16"/>
      <name val="Arial"/>
      <family val="2"/>
    </font>
    <font>
      <b/>
      <sz val="10"/>
      <color theme="0"/>
      <name val="Arial"/>
      <family val="2"/>
    </font>
    <font>
      <b/>
      <sz val="11"/>
      <name val="Calibri"/>
      <family val="2"/>
      <scheme val="minor"/>
    </font>
    <font>
      <sz val="11"/>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2"/>
        <bgColor indexed="64"/>
      </patternFill>
    </fill>
    <fill>
      <patternFill patternType="solid">
        <fgColor rgb="FFA20033"/>
        <bgColor indexed="64"/>
      </patternFill>
    </fill>
    <fill>
      <patternFill patternType="solid">
        <fgColor rgb="FFFBD797"/>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59">
    <border>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s>
  <cellStyleXfs count="19">
    <xf numFmtId="0" fontId="0" fillId="0" borderId="0"/>
    <xf numFmtId="165"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5"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44" fontId="12" fillId="0" borderId="0" applyFont="0" applyFill="0" applyBorder="0" applyAlignment="0" applyProtection="0"/>
    <xf numFmtId="0" fontId="12" fillId="0" borderId="0"/>
    <xf numFmtId="0" fontId="7" fillId="0" borderId="0"/>
    <xf numFmtId="9" fontId="12" fillId="0" borderId="0" applyFont="0" applyFill="0" applyBorder="0" applyAlignment="0" applyProtection="0"/>
    <xf numFmtId="9" fontId="7" fillId="0" borderId="0" applyFont="0" applyFill="0" applyBorder="0" applyAlignment="0" applyProtection="0"/>
    <xf numFmtId="8" fontId="1" fillId="0" borderId="0" applyFont="0" applyFill="0" applyProtection="0"/>
    <xf numFmtId="12" fontId="1" fillId="0" borderId="0" applyFont="0" applyFill="0" applyProtection="0"/>
    <xf numFmtId="0" fontId="7" fillId="0" borderId="0"/>
    <xf numFmtId="0" fontId="1" fillId="0" borderId="0"/>
  </cellStyleXfs>
  <cellXfs count="250">
    <xf numFmtId="0" fontId="0" fillId="0" borderId="0" xfId="0"/>
    <xf numFmtId="4" fontId="3" fillId="0" borderId="0" xfId="0" applyNumberFormat="1" applyFont="1"/>
    <xf numFmtId="0" fontId="3" fillId="0" borderId="0" xfId="0" applyFont="1"/>
    <xf numFmtId="164" fontId="0" fillId="0" borderId="0" xfId="0" applyNumberFormat="1"/>
    <xf numFmtId="43" fontId="0" fillId="0" borderId="0" xfId="0" applyNumberFormat="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5" fillId="0" borderId="0" xfId="0" applyFont="1" applyAlignment="1">
      <alignment vertical="top"/>
    </xf>
    <xf numFmtId="0" fontId="4" fillId="0" borderId="0" xfId="0" applyFont="1" applyAlignment="1">
      <alignment horizontal="right"/>
    </xf>
    <xf numFmtId="0" fontId="0" fillId="0" borderId="0" xfId="0" applyBorder="1"/>
    <xf numFmtId="0" fontId="5" fillId="0" borderId="0" xfId="0" applyFont="1" applyAlignment="1">
      <alignment horizontal="right"/>
    </xf>
    <xf numFmtId="0" fontId="0" fillId="0" borderId="1" xfId="0" applyBorder="1"/>
    <xf numFmtId="0" fontId="5" fillId="0" borderId="0" xfId="0" applyFont="1" applyAlignment="1">
      <alignment horizontal="left"/>
    </xf>
    <xf numFmtId="17" fontId="6" fillId="0" borderId="0" xfId="0" applyNumberFormat="1" applyFont="1"/>
    <xf numFmtId="0" fontId="0" fillId="0" borderId="0" xfId="0" applyAlignment="1"/>
    <xf numFmtId="0" fontId="2" fillId="0" borderId="2" xfId="0" applyFont="1" applyBorder="1" applyAlignment="1">
      <alignment horizontal="centerContinuous" vertical="center" wrapText="1"/>
    </xf>
    <xf numFmtId="0" fontId="4" fillId="0" borderId="3" xfId="0" applyFont="1" applyBorder="1" applyAlignment="1">
      <alignment horizontal="center"/>
    </xf>
    <xf numFmtId="0" fontId="2" fillId="0" borderId="4" xfId="0" applyFont="1" applyFill="1" applyBorder="1" applyAlignment="1"/>
    <xf numFmtId="0" fontId="2" fillId="0" borderId="0" xfId="0" applyFont="1" applyFill="1" applyBorder="1" applyAlignment="1"/>
    <xf numFmtId="0" fontId="2" fillId="0" borderId="5" xfId="0" applyFont="1" applyBorder="1" applyAlignment="1">
      <alignment horizontal="centerContinuous"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7" xfId="0" applyFont="1" applyBorder="1" applyAlignment="1">
      <alignment horizontal="center"/>
    </xf>
    <xf numFmtId="0" fontId="14" fillId="0" borderId="8" xfId="0" applyFont="1" applyFill="1" applyBorder="1" applyAlignment="1">
      <alignment horizontal="center"/>
    </xf>
    <xf numFmtId="0" fontId="14" fillId="0" borderId="9" xfId="0" applyFont="1" applyFill="1" applyBorder="1" applyAlignment="1">
      <alignment horizontal="center"/>
    </xf>
    <xf numFmtId="168" fontId="15" fillId="0" borderId="10" xfId="7" applyNumberFormat="1" applyFont="1" applyBorder="1" applyAlignment="1">
      <alignment horizontal="center" vertical="top"/>
    </xf>
    <xf numFmtId="0" fontId="15" fillId="0" borderId="6" xfId="0" applyFont="1" applyBorder="1" applyAlignment="1">
      <alignment horizontal="center" vertical="top" wrapText="1"/>
    </xf>
    <xf numFmtId="4" fontId="3" fillId="0" borderId="9" xfId="0" applyNumberFormat="1" applyFont="1" applyFill="1" applyBorder="1" applyAlignment="1">
      <alignment horizontal="center"/>
    </xf>
    <xf numFmtId="4" fontId="3" fillId="0" borderId="8" xfId="0" applyNumberFormat="1" applyFont="1" applyFill="1" applyBorder="1" applyAlignment="1">
      <alignment horizontal="center"/>
    </xf>
    <xf numFmtId="164" fontId="16" fillId="0" borderId="11" xfId="9" applyFont="1" applyBorder="1" applyAlignment="1">
      <alignment vertical="center"/>
    </xf>
    <xf numFmtId="164" fontId="3" fillId="0" borderId="0" xfId="9" applyFont="1"/>
    <xf numFmtId="169" fontId="3" fillId="0" borderId="0" xfId="0" applyNumberFormat="1" applyFont="1"/>
    <xf numFmtId="169" fontId="0" fillId="0" borderId="0" xfId="0" applyNumberFormat="1"/>
    <xf numFmtId="168" fontId="17" fillId="0" borderId="5" xfId="7" applyNumberFormat="1" applyFont="1" applyFill="1" applyBorder="1" applyAlignment="1">
      <alignment horizontal="center" vertical="top"/>
    </xf>
    <xf numFmtId="0" fontId="15" fillId="0" borderId="8" xfId="0" applyFont="1" applyBorder="1" applyAlignment="1">
      <alignment horizontal="center" vertical="top" wrapText="1"/>
    </xf>
    <xf numFmtId="164" fontId="16" fillId="0" borderId="7" xfId="9" applyFont="1" applyBorder="1" applyAlignment="1">
      <alignment vertical="center"/>
    </xf>
    <xf numFmtId="168" fontId="15" fillId="0" borderId="5" xfId="7" applyNumberFormat="1" applyFont="1" applyBorder="1" applyAlignment="1">
      <alignment horizontal="center" vertical="top"/>
    </xf>
    <xf numFmtId="168" fontId="6" fillId="0" borderId="12" xfId="7" applyNumberFormat="1" applyFont="1" applyBorder="1" applyAlignment="1">
      <alignment horizontal="center" vertical="top"/>
    </xf>
    <xf numFmtId="170" fontId="3" fillId="2" borderId="9" xfId="14" applyNumberFormat="1" applyFont="1" applyFill="1" applyBorder="1" applyAlignment="1">
      <alignment horizontal="center"/>
    </xf>
    <xf numFmtId="168" fontId="6" fillId="0" borderId="5" xfId="7" applyNumberFormat="1" applyFont="1" applyBorder="1" applyAlignment="1">
      <alignment horizontal="center" vertical="top"/>
    </xf>
    <xf numFmtId="4" fontId="3" fillId="0" borderId="8" xfId="0" applyNumberFormat="1" applyFont="1" applyFill="1" applyBorder="1" applyAlignment="1">
      <alignment horizontal="right"/>
    </xf>
    <xf numFmtId="0" fontId="6" fillId="0" borderId="8" xfId="0" applyFont="1" applyBorder="1" applyAlignment="1">
      <alignment horizontal="justify" vertical="top"/>
    </xf>
    <xf numFmtId="0" fontId="0" fillId="0" borderId="8" xfId="0" applyBorder="1"/>
    <xf numFmtId="165" fontId="6" fillId="0" borderId="10" xfId="7" applyFont="1" applyBorder="1" applyAlignment="1">
      <alignment horizontal="center" vertical="top"/>
    </xf>
    <xf numFmtId="9" fontId="3" fillId="0" borderId="8" xfId="14" applyFont="1" applyFill="1" applyBorder="1" applyAlignment="1">
      <alignment horizontal="center"/>
    </xf>
    <xf numFmtId="170" fontId="3" fillId="2" borderId="8" xfId="14" applyNumberFormat="1" applyFont="1" applyFill="1" applyBorder="1" applyAlignment="1">
      <alignment horizontal="center"/>
    </xf>
    <xf numFmtId="168" fontId="6" fillId="0" borderId="10" xfId="7" applyNumberFormat="1" applyFont="1" applyBorder="1" applyAlignment="1">
      <alignment horizontal="center" vertical="top"/>
    </xf>
    <xf numFmtId="0" fontId="6" fillId="0" borderId="9" xfId="0" applyFont="1" applyBorder="1" applyAlignment="1">
      <alignment horizontal="justify" vertical="top"/>
    </xf>
    <xf numFmtId="4" fontId="3" fillId="0" borderId="9" xfId="0" applyNumberFormat="1" applyFont="1" applyFill="1" applyBorder="1" applyAlignment="1">
      <alignment horizontal="right"/>
    </xf>
    <xf numFmtId="171" fontId="18" fillId="0" borderId="8" xfId="0" applyNumberFormat="1" applyFont="1" applyFill="1" applyBorder="1"/>
    <xf numFmtId="4" fontId="3" fillId="0" borderId="8" xfId="0" applyNumberFormat="1" applyFont="1" applyFill="1" applyBorder="1"/>
    <xf numFmtId="168" fontId="3" fillId="0" borderId="5" xfId="7" applyNumberFormat="1" applyFont="1" applyFill="1" applyBorder="1" applyAlignment="1">
      <alignment horizontal="center" vertical="top"/>
    </xf>
    <xf numFmtId="0" fontId="3" fillId="0" borderId="9" xfId="0" applyFont="1" applyFill="1" applyBorder="1" applyAlignment="1">
      <alignment horizontal="justify" vertical="top"/>
    </xf>
    <xf numFmtId="9" fontId="3" fillId="0" borderId="9" xfId="14" applyFont="1" applyFill="1" applyBorder="1" applyAlignment="1">
      <alignment horizontal="center"/>
    </xf>
    <xf numFmtId="0" fontId="0" fillId="0" borderId="0" xfId="0" applyFill="1"/>
    <xf numFmtId="164" fontId="3" fillId="0" borderId="0" xfId="9" applyFont="1" applyFill="1"/>
    <xf numFmtId="168" fontId="3" fillId="0" borderId="12" xfId="7" applyNumberFormat="1" applyFont="1" applyFill="1" applyBorder="1" applyAlignment="1">
      <alignment horizontal="center" vertical="top"/>
    </xf>
    <xf numFmtId="165" fontId="3" fillId="0" borderId="13" xfId="7" applyFont="1" applyFill="1" applyBorder="1" applyAlignment="1">
      <alignment horizontal="center" vertical="top"/>
    </xf>
    <xf numFmtId="0" fontId="3" fillId="0" borderId="14" xfId="0" applyFont="1" applyFill="1" applyBorder="1" applyAlignment="1">
      <alignment horizontal="justify" vertical="top"/>
    </xf>
    <xf numFmtId="4" fontId="3" fillId="0" borderId="14" xfId="0" applyNumberFormat="1" applyFont="1" applyFill="1" applyBorder="1" applyAlignment="1">
      <alignment horizontal="right"/>
    </xf>
    <xf numFmtId="165" fontId="12" fillId="0" borderId="0" xfId="7" applyFont="1" applyBorder="1" applyAlignment="1">
      <alignment horizontal="center" vertical="top"/>
    </xf>
    <xf numFmtId="0" fontId="12" fillId="0" borderId="0" xfId="0" applyFont="1" applyBorder="1"/>
    <xf numFmtId="0" fontId="5" fillId="0" borderId="0" xfId="0" applyFont="1" applyBorder="1" applyAlignment="1">
      <alignment horizontal="right"/>
    </xf>
    <xf numFmtId="4" fontId="3" fillId="0" borderId="0" xfId="0" applyNumberFormat="1" applyFont="1" applyBorder="1"/>
    <xf numFmtId="4" fontId="19" fillId="0" borderId="0" xfId="0" applyNumberFormat="1" applyFont="1" applyBorder="1"/>
    <xf numFmtId="165" fontId="12" fillId="0" borderId="15" xfId="7" applyFont="1" applyBorder="1" applyAlignment="1">
      <alignment horizontal="center" vertical="top"/>
    </xf>
    <xf numFmtId="0" fontId="12" fillId="0" borderId="16" xfId="0" applyFont="1" applyBorder="1"/>
    <xf numFmtId="0" fontId="4" fillId="0" borderId="16" xfId="0" applyFont="1" applyBorder="1" applyAlignment="1">
      <alignment horizontal="right"/>
    </xf>
    <xf numFmtId="0" fontId="5" fillId="0" borderId="16" xfId="0" applyFont="1" applyBorder="1" applyAlignment="1"/>
    <xf numFmtId="4" fontId="20" fillId="0" borderId="17" xfId="0" applyNumberFormat="1" applyFont="1" applyBorder="1"/>
    <xf numFmtId="164" fontId="21" fillId="0" borderId="18" xfId="9" applyFont="1" applyBorder="1"/>
    <xf numFmtId="165" fontId="12" fillId="0" borderId="19" xfId="7" applyFont="1" applyBorder="1" applyAlignment="1">
      <alignment horizontal="center" vertical="top"/>
    </xf>
    <xf numFmtId="0" fontId="12" fillId="0" borderId="20" xfId="0" applyFont="1" applyBorder="1"/>
    <xf numFmtId="0" fontId="4" fillId="0" borderId="21" xfId="0" applyFont="1" applyBorder="1" applyAlignment="1">
      <alignment horizontal="right"/>
    </xf>
    <xf numFmtId="4" fontId="20" fillId="0" borderId="22" xfId="0" applyNumberFormat="1" applyFont="1" applyBorder="1"/>
    <xf numFmtId="4" fontId="20" fillId="0" borderId="9" xfId="0" applyNumberFormat="1" applyFont="1" applyBorder="1"/>
    <xf numFmtId="4" fontId="3" fillId="0" borderId="23" xfId="0" applyNumberFormat="1" applyFont="1" applyBorder="1"/>
    <xf numFmtId="0" fontId="0" fillId="0" borderId="4" xfId="0" applyBorder="1"/>
    <xf numFmtId="0" fontId="22" fillId="0" borderId="24" xfId="0" applyFont="1" applyBorder="1"/>
    <xf numFmtId="9" fontId="23" fillId="0" borderId="8" xfId="14" applyNumberFormat="1" applyFont="1" applyBorder="1" applyAlignment="1">
      <alignment horizontal="center"/>
    </xf>
    <xf numFmtId="0" fontId="22" fillId="0" borderId="25" xfId="0" applyFont="1" applyBorder="1"/>
    <xf numFmtId="10" fontId="24" fillId="0" borderId="8" xfId="14" applyNumberFormat="1" applyFont="1" applyBorder="1" applyAlignment="1">
      <alignment horizontal="center"/>
    </xf>
    <xf numFmtId="10" fontId="3" fillId="0" borderId="26" xfId="14" applyNumberFormat="1" applyFont="1" applyBorder="1"/>
    <xf numFmtId="10" fontId="3" fillId="0" borderId="0" xfId="14" applyNumberFormat="1" applyFont="1" applyBorder="1"/>
    <xf numFmtId="10" fontId="19" fillId="0" borderId="0" xfId="14" applyNumberFormat="1" applyFont="1" applyBorder="1"/>
    <xf numFmtId="0" fontId="0" fillId="0" borderId="27" xfId="0" applyBorder="1"/>
    <xf numFmtId="0" fontId="0" fillId="0" borderId="28" xfId="0" applyBorder="1"/>
    <xf numFmtId="10" fontId="3" fillId="0" borderId="28" xfId="14" applyNumberFormat="1" applyFont="1" applyBorder="1"/>
    <xf numFmtId="10" fontId="19" fillId="0" borderId="28" xfId="14" applyNumberFormat="1" applyFont="1" applyBorder="1"/>
    <xf numFmtId="10" fontId="3" fillId="0" borderId="29" xfId="14" applyNumberFormat="1" applyFont="1" applyBorder="1"/>
    <xf numFmtId="0" fontId="3" fillId="2" borderId="9" xfId="14" applyNumberFormat="1" applyFont="1" applyFill="1" applyBorder="1" applyAlignment="1">
      <alignment horizontal="center"/>
    </xf>
    <xf numFmtId="0" fontId="25" fillId="0" borderId="0" xfId="0" applyFont="1" applyAlignment="1">
      <alignment vertical="center"/>
    </xf>
    <xf numFmtId="0" fontId="0" fillId="0" borderId="0" xfId="0" applyAlignment="1">
      <alignment vertical="center"/>
    </xf>
    <xf numFmtId="0" fontId="0" fillId="0" borderId="0" xfId="0" applyFill="1" applyBorder="1" applyAlignment="1">
      <alignment vertical="center"/>
    </xf>
    <xf numFmtId="0" fontId="0" fillId="5" borderId="0" xfId="0" applyFill="1" applyBorder="1" applyAlignment="1">
      <alignment vertical="center"/>
    </xf>
    <xf numFmtId="0" fontId="0" fillId="5" borderId="0" xfId="0" applyFill="1" applyAlignment="1">
      <alignment vertical="center"/>
    </xf>
    <xf numFmtId="4" fontId="0" fillId="0" borderId="0" xfId="0" applyNumberFormat="1" applyAlignment="1">
      <alignment vertical="center"/>
    </xf>
    <xf numFmtId="44" fontId="0" fillId="0" borderId="0" xfId="0" applyNumberFormat="1" applyAlignment="1">
      <alignment vertical="center"/>
    </xf>
    <xf numFmtId="0" fontId="2" fillId="5" borderId="0" xfId="0" applyFont="1" applyFill="1" applyBorder="1" applyAlignment="1">
      <alignment vertical="center"/>
    </xf>
    <xf numFmtId="44" fontId="28" fillId="5" borderId="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vertical="center"/>
    </xf>
    <xf numFmtId="0" fontId="7" fillId="0" borderId="31" xfId="0" applyFont="1" applyFill="1" applyBorder="1" applyAlignment="1">
      <alignment horizontal="justify" vertical="top"/>
    </xf>
    <xf numFmtId="0" fontId="7" fillId="0" borderId="0" xfId="0" applyFont="1" applyAlignment="1">
      <alignment vertical="center"/>
    </xf>
    <xf numFmtId="44" fontId="7" fillId="0" borderId="0" xfId="0" applyNumberFormat="1" applyFont="1" applyAlignment="1">
      <alignment vertical="center"/>
    </xf>
    <xf numFmtId="0" fontId="29" fillId="0" borderId="0" xfId="0" applyFont="1" applyAlignment="1">
      <alignment vertical="center"/>
    </xf>
    <xf numFmtId="44" fontId="30" fillId="0" borderId="0" xfId="0" applyNumberFormat="1" applyFont="1" applyAlignment="1">
      <alignment vertical="center"/>
    </xf>
    <xf numFmtId="0" fontId="0" fillId="0" borderId="0" xfId="0" applyFill="1" applyAlignment="1">
      <alignment vertical="center"/>
    </xf>
    <xf numFmtId="44" fontId="0" fillId="0" borderId="0" xfId="0" applyNumberFormat="1" applyFill="1" applyBorder="1" applyAlignment="1">
      <alignment vertical="center"/>
    </xf>
    <xf numFmtId="44" fontId="0" fillId="0" borderId="0" xfId="0" applyNumberFormat="1" applyFill="1" applyAlignment="1">
      <alignment vertical="center"/>
    </xf>
    <xf numFmtId="15" fontId="0" fillId="0" borderId="0" xfId="0" applyNumberFormat="1" applyFill="1" applyBorder="1" applyAlignment="1">
      <alignment vertical="center"/>
    </xf>
    <xf numFmtId="4" fontId="0" fillId="0" borderId="0" xfId="0" applyNumberForma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25" fillId="0" borderId="0" xfId="0" applyFont="1" applyAlignment="1">
      <alignment horizontal="center" vertical="center"/>
    </xf>
    <xf numFmtId="0" fontId="0" fillId="0" borderId="0" xfId="0" applyFill="1" applyBorder="1" applyAlignment="1">
      <alignment horizontal="center" vertical="center"/>
    </xf>
    <xf numFmtId="0" fontId="0" fillId="5" borderId="0" xfId="0" applyFill="1" applyAlignment="1">
      <alignment horizontal="center" vertical="center"/>
    </xf>
    <xf numFmtId="0" fontId="0" fillId="5" borderId="0" xfId="0" applyFill="1" applyBorder="1" applyAlignment="1">
      <alignment horizontal="center" vertical="center"/>
    </xf>
    <xf numFmtId="4" fontId="0" fillId="5" borderId="0" xfId="0" applyNumberFormat="1" applyFill="1" applyBorder="1" applyAlignment="1">
      <alignment horizontal="center" vertical="center"/>
    </xf>
    <xf numFmtId="44" fontId="0" fillId="0" borderId="0" xfId="0" applyNumberFormat="1" applyFill="1" applyBorder="1" applyAlignment="1">
      <alignment horizontal="center" vertical="center"/>
    </xf>
    <xf numFmtId="44" fontId="0" fillId="0" borderId="0" xfId="0" applyNumberFormat="1" applyFill="1" applyAlignment="1">
      <alignment horizontal="center" vertical="center"/>
    </xf>
    <xf numFmtId="4" fontId="0" fillId="0" borderId="0" xfId="0" applyNumberFormat="1" applyFill="1" applyBorder="1" applyAlignment="1">
      <alignment horizontal="center" vertical="center"/>
    </xf>
    <xf numFmtId="2" fontId="0" fillId="0" borderId="0" xfId="0" applyNumberFormat="1" applyFill="1" applyBorder="1" applyAlignment="1">
      <alignment horizontal="center" vertical="center"/>
    </xf>
    <xf numFmtId="0" fontId="31" fillId="5" borderId="0" xfId="0" applyFont="1" applyFill="1" applyBorder="1" applyAlignment="1">
      <alignment horizontal="center" vertical="center"/>
    </xf>
    <xf numFmtId="0" fontId="7" fillId="0" borderId="0" xfId="0" applyFont="1"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horizontal="center" vertical="center"/>
    </xf>
    <xf numFmtId="44" fontId="27" fillId="5" borderId="0" xfId="0" applyNumberFormat="1" applyFont="1" applyFill="1" applyBorder="1" applyAlignment="1">
      <alignment horizontal="center" vertical="center"/>
    </xf>
    <xf numFmtId="0" fontId="2" fillId="0" borderId="0" xfId="0" applyFont="1" applyAlignment="1">
      <alignment horizontal="center" vertical="center"/>
    </xf>
    <xf numFmtId="44" fontId="13" fillId="0" borderId="0" xfId="0" applyNumberFormat="1"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44" fontId="11" fillId="0" borderId="0" xfId="0" applyNumberFormat="1" applyFont="1" applyAlignment="1">
      <alignment vertical="center"/>
    </xf>
    <xf numFmtId="15" fontId="13" fillId="0" borderId="0" xfId="0" applyNumberFormat="1" applyFont="1" applyAlignment="1">
      <alignment horizontal="center" vertical="center"/>
    </xf>
    <xf numFmtId="0" fontId="7" fillId="0" borderId="31" xfId="0" applyFont="1" applyFill="1" applyBorder="1" applyAlignment="1">
      <alignment horizontal="justify" vertical="top" wrapText="1"/>
    </xf>
    <xf numFmtId="0" fontId="4" fillId="5" borderId="31" xfId="0" applyNumberFormat="1" applyFont="1" applyFill="1" applyBorder="1" applyAlignment="1" applyProtection="1">
      <alignment horizontal="center" vertical="center"/>
    </xf>
    <xf numFmtId="4" fontId="4" fillId="5" borderId="31" xfId="0" applyNumberFormat="1" applyFont="1" applyFill="1" applyBorder="1" applyAlignment="1" applyProtection="1">
      <alignment horizontal="center" vertical="center"/>
    </xf>
    <xf numFmtId="44" fontId="4" fillId="5" borderId="31" xfId="0" applyNumberFormat="1" applyFont="1" applyFill="1" applyBorder="1" applyAlignment="1" applyProtection="1">
      <alignment horizontal="center" vertical="center"/>
    </xf>
    <xf numFmtId="172" fontId="32" fillId="5" borderId="0" xfId="0" applyNumberFormat="1" applyFont="1" applyFill="1" applyBorder="1" applyAlignment="1" applyProtection="1">
      <alignment horizontal="center" vertical="center"/>
    </xf>
    <xf numFmtId="4" fontId="32" fillId="5" borderId="0" xfId="0" applyNumberFormat="1" applyFont="1" applyFill="1" applyBorder="1" applyAlignment="1" applyProtection="1">
      <alignment horizontal="center" vertical="center"/>
    </xf>
    <xf numFmtId="44" fontId="32" fillId="5" borderId="0" xfId="0" applyNumberFormat="1" applyFont="1" applyFill="1" applyBorder="1" applyAlignment="1" applyProtection="1">
      <alignment horizontal="center" vertical="center"/>
    </xf>
    <xf numFmtId="0" fontId="7" fillId="0" borderId="48" xfId="0" applyFont="1" applyFill="1" applyBorder="1" applyAlignment="1">
      <alignment horizontal="center" vertical="center" wrapText="1"/>
    </xf>
    <xf numFmtId="44" fontId="13" fillId="0" borderId="31" xfId="0" applyNumberFormat="1" applyFont="1" applyFill="1" applyBorder="1" applyAlignment="1" applyProtection="1">
      <alignment horizontal="center" vertical="top"/>
    </xf>
    <xf numFmtId="0" fontId="7" fillId="0" borderId="31" xfId="0" applyFont="1" applyBorder="1" applyAlignment="1">
      <alignment horizontal="center" vertical="top"/>
    </xf>
    <xf numFmtId="0" fontId="32" fillId="8" borderId="31" xfId="0" applyFont="1" applyFill="1" applyBorder="1" applyAlignment="1">
      <alignment horizontal="justify" vertical="top" wrapText="1"/>
    </xf>
    <xf numFmtId="44" fontId="32" fillId="8" borderId="31" xfId="0" applyNumberFormat="1" applyFont="1" applyFill="1" applyBorder="1" applyAlignment="1">
      <alignment horizontal="justify" vertical="top" wrapText="1"/>
    </xf>
    <xf numFmtId="0" fontId="7" fillId="0" borderId="31" xfId="0" applyFont="1" applyFill="1" applyBorder="1" applyAlignment="1">
      <alignment horizontal="center" vertical="top"/>
    </xf>
    <xf numFmtId="0" fontId="7" fillId="0" borderId="31" xfId="0" applyFont="1" applyFill="1" applyBorder="1" applyAlignment="1">
      <alignment horizontal="center" vertical="top" wrapText="1"/>
    </xf>
    <xf numFmtId="172" fontId="34" fillId="9" borderId="31" xfId="0" applyNumberFormat="1" applyFont="1" applyFill="1" applyBorder="1" applyAlignment="1" applyProtection="1">
      <alignment vertical="top"/>
    </xf>
    <xf numFmtId="172" fontId="34" fillId="9" borderId="31" xfId="0" applyNumberFormat="1" applyFont="1" applyFill="1" applyBorder="1" applyAlignment="1" applyProtection="1">
      <alignment horizontal="right" vertical="top"/>
    </xf>
    <xf numFmtId="44" fontId="34" fillId="9" borderId="31" xfId="0" applyNumberFormat="1" applyFont="1" applyFill="1" applyBorder="1" applyAlignment="1" applyProtection="1">
      <alignment vertical="top"/>
    </xf>
    <xf numFmtId="172" fontId="32" fillId="5" borderId="31" xfId="0" applyNumberFormat="1" applyFont="1" applyFill="1" applyBorder="1" applyAlignment="1" applyProtection="1">
      <alignment horizontal="center" vertical="top"/>
    </xf>
    <xf numFmtId="4" fontId="32" fillId="5" borderId="31" xfId="0" applyNumberFormat="1" applyFont="1" applyFill="1" applyBorder="1" applyAlignment="1" applyProtection="1">
      <alignment horizontal="center" vertical="top"/>
    </xf>
    <xf numFmtId="44" fontId="32" fillId="5" borderId="31" xfId="0" applyNumberFormat="1" applyFont="1" applyFill="1" applyBorder="1" applyAlignment="1" applyProtection="1">
      <alignment horizontal="center" vertical="top"/>
    </xf>
    <xf numFmtId="172" fontId="34" fillId="10" borderId="31" xfId="0" applyNumberFormat="1" applyFont="1" applyFill="1" applyBorder="1" applyAlignment="1" applyProtection="1">
      <alignment vertical="top"/>
    </xf>
    <xf numFmtId="172" fontId="34" fillId="10" borderId="31" xfId="0" applyNumberFormat="1" applyFont="1" applyFill="1" applyBorder="1" applyAlignment="1" applyProtection="1">
      <alignment horizontal="right" vertical="top"/>
    </xf>
    <xf numFmtId="44" fontId="34" fillId="10" borderId="31" xfId="0" applyNumberFormat="1" applyFont="1" applyFill="1" applyBorder="1" applyAlignment="1" applyProtection="1">
      <alignment vertical="top"/>
    </xf>
    <xf numFmtId="172" fontId="34" fillId="11" borderId="31" xfId="0" applyNumberFormat="1" applyFont="1" applyFill="1" applyBorder="1" applyAlignment="1" applyProtection="1">
      <alignment vertical="top"/>
    </xf>
    <xf numFmtId="172" fontId="34" fillId="11" borderId="31" xfId="0" applyNumberFormat="1" applyFont="1" applyFill="1" applyBorder="1" applyAlignment="1" applyProtection="1">
      <alignment horizontal="right" vertical="top"/>
    </xf>
    <xf numFmtId="44" fontId="34" fillId="11" borderId="31" xfId="0" applyNumberFormat="1" applyFont="1" applyFill="1" applyBorder="1" applyAlignment="1" applyProtection="1">
      <alignment vertical="top"/>
    </xf>
    <xf numFmtId="3" fontId="0" fillId="0" borderId="0" xfId="0" applyNumberFormat="1" applyFill="1" applyAlignment="1">
      <alignment vertical="center"/>
    </xf>
    <xf numFmtId="3" fontId="0" fillId="0" borderId="0" xfId="0" applyNumberFormat="1" applyAlignment="1">
      <alignment vertical="center"/>
    </xf>
    <xf numFmtId="0" fontId="40" fillId="8" borderId="31" xfId="0" applyFont="1" applyFill="1" applyBorder="1" applyAlignment="1">
      <alignment horizontal="center" vertical="top" wrapText="1"/>
    </xf>
    <xf numFmtId="0" fontId="40" fillId="8" borderId="31" xfId="0" applyFont="1" applyFill="1" applyBorder="1" applyAlignment="1">
      <alignment horizontal="justify" vertical="top" wrapText="1"/>
    </xf>
    <xf numFmtId="4" fontId="40" fillId="8" borderId="31" xfId="0" applyNumberFormat="1" applyFont="1" applyFill="1" applyBorder="1" applyAlignment="1">
      <alignment horizontal="justify" vertical="top" wrapText="1"/>
    </xf>
    <xf numFmtId="44" fontId="40" fillId="8" borderId="31" xfId="0" applyNumberFormat="1" applyFont="1" applyFill="1" applyBorder="1" applyAlignment="1">
      <alignment horizontal="justify" vertical="top" wrapText="1"/>
    </xf>
    <xf numFmtId="4" fontId="7" fillId="0" borderId="31" xfId="0" applyNumberFormat="1" applyFont="1" applyFill="1" applyBorder="1" applyAlignment="1">
      <alignment horizontal="center" vertical="top" wrapText="1"/>
    </xf>
    <xf numFmtId="44" fontId="7" fillId="0" borderId="31" xfId="0" applyNumberFormat="1" applyFont="1" applyFill="1" applyBorder="1" applyAlignment="1">
      <alignment horizontal="center" vertical="top"/>
    </xf>
    <xf numFmtId="44" fontId="41" fillId="0" borderId="31" xfId="8" applyNumberFormat="1" applyFont="1" applyFill="1" applyBorder="1" applyAlignment="1">
      <alignment horizontal="center" vertical="top"/>
    </xf>
    <xf numFmtId="4" fontId="7" fillId="0" borderId="31" xfId="0" applyNumberFormat="1" applyFont="1" applyFill="1" applyBorder="1" applyAlignment="1">
      <alignment horizontal="center" vertical="top"/>
    </xf>
    <xf numFmtId="44" fontId="13" fillId="0" borderId="31" xfId="9" applyNumberFormat="1" applyFont="1" applyFill="1" applyBorder="1" applyAlignment="1">
      <alignment horizontal="center" vertical="top"/>
    </xf>
    <xf numFmtId="172" fontId="32" fillId="5" borderId="33" xfId="0" applyNumberFormat="1" applyFont="1" applyFill="1" applyBorder="1" applyAlignment="1" applyProtection="1">
      <alignment horizontal="center" vertical="top"/>
    </xf>
    <xf numFmtId="4" fontId="32" fillId="5" borderId="33" xfId="0" applyNumberFormat="1" applyFont="1" applyFill="1" applyBorder="1" applyAlignment="1" applyProtection="1">
      <alignment horizontal="center" vertical="top"/>
    </xf>
    <xf numFmtId="44" fontId="32" fillId="5" borderId="33" xfId="0" applyNumberFormat="1" applyFont="1" applyFill="1" applyBorder="1" applyAlignment="1" applyProtection="1">
      <alignment horizontal="center" vertical="top"/>
    </xf>
    <xf numFmtId="0" fontId="33" fillId="7" borderId="55" xfId="0" applyFont="1" applyFill="1" applyBorder="1" applyAlignment="1">
      <alignment vertical="top" wrapText="1"/>
    </xf>
    <xf numFmtId="0" fontId="33" fillId="7" borderId="56" xfId="0" applyFont="1" applyFill="1" applyBorder="1" applyAlignment="1">
      <alignment vertical="top" wrapText="1"/>
    </xf>
    <xf numFmtId="0" fontId="35" fillId="7" borderId="56" xfId="0" applyFont="1" applyFill="1" applyBorder="1" applyAlignment="1">
      <alignment horizontal="right" vertical="top"/>
    </xf>
    <xf numFmtId="44" fontId="35" fillId="7" borderId="57" xfId="0" applyNumberFormat="1" applyFont="1" applyFill="1" applyBorder="1" applyAlignment="1">
      <alignment vertical="top" wrapText="1"/>
    </xf>
    <xf numFmtId="44" fontId="32" fillId="6" borderId="31" xfId="0" applyNumberFormat="1" applyFont="1" applyFill="1" applyBorder="1" applyAlignment="1">
      <alignment vertical="top"/>
    </xf>
    <xf numFmtId="44" fontId="36" fillId="5" borderId="31" xfId="8" applyNumberFormat="1" applyFont="1" applyFill="1" applyBorder="1" applyAlignment="1">
      <alignment horizontal="right" vertical="top" wrapText="1"/>
    </xf>
    <xf numFmtId="0" fontId="34" fillId="0" borderId="45" xfId="0" applyFont="1" applyBorder="1" applyAlignment="1">
      <alignment horizontal="center" vertical="top" wrapText="1"/>
    </xf>
    <xf numFmtId="0" fontId="34" fillId="0" borderId="0" xfId="0" applyFont="1" applyBorder="1" applyAlignment="1">
      <alignment horizontal="center" vertical="top" wrapText="1"/>
    </xf>
    <xf numFmtId="0" fontId="34" fillId="0" borderId="58" xfId="0" applyFont="1" applyBorder="1" applyAlignment="1">
      <alignment horizontal="center" vertical="top" wrapText="1"/>
    </xf>
    <xf numFmtId="0" fontId="34" fillId="0" borderId="30" xfId="0" applyFont="1" applyBorder="1" applyAlignment="1">
      <alignment horizontal="center" vertical="top" wrapText="1"/>
    </xf>
    <xf numFmtId="0" fontId="37" fillId="5" borderId="31" xfId="0" applyFont="1" applyFill="1" applyBorder="1" applyAlignment="1">
      <alignment horizontal="center" vertical="top" wrapText="1"/>
    </xf>
    <xf numFmtId="164" fontId="37" fillId="5" borderId="31" xfId="8" applyFont="1" applyFill="1" applyBorder="1" applyAlignment="1">
      <alignment horizontal="center" vertical="top" wrapText="1"/>
    </xf>
    <xf numFmtId="0" fontId="39" fillId="7" borderId="51"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39" fillId="7" borderId="52" xfId="0" applyFont="1" applyFill="1" applyBorder="1" applyAlignment="1">
      <alignment horizontal="center" vertical="center" wrapText="1"/>
    </xf>
    <xf numFmtId="0" fontId="7" fillId="0" borderId="53" xfId="0" applyFont="1" applyFill="1" applyBorder="1" applyAlignment="1">
      <alignment horizontal="justify" vertical="center" wrapText="1"/>
    </xf>
    <xf numFmtId="0" fontId="7" fillId="0" borderId="9" xfId="0" applyFont="1" applyFill="1" applyBorder="1" applyAlignment="1">
      <alignment horizontal="justify" vertical="center" wrapText="1"/>
    </xf>
    <xf numFmtId="0" fontId="7" fillId="0" borderId="54" xfId="0" applyFont="1" applyFill="1" applyBorder="1" applyAlignment="1">
      <alignment horizontal="justify" vertical="center" wrapText="1"/>
    </xf>
    <xf numFmtId="172" fontId="34" fillId="9" borderId="31" xfId="0" applyNumberFormat="1" applyFont="1" applyFill="1" applyBorder="1" applyAlignment="1" applyProtection="1">
      <alignment horizontal="center" vertical="top"/>
    </xf>
    <xf numFmtId="172" fontId="34" fillId="10" borderId="31" xfId="0" applyNumberFormat="1" applyFont="1" applyFill="1" applyBorder="1" applyAlignment="1" applyProtection="1">
      <alignment horizontal="center" vertical="top"/>
    </xf>
    <xf numFmtId="172" fontId="34" fillId="11" borderId="31" xfId="0" applyNumberFormat="1" applyFont="1" applyFill="1" applyBorder="1" applyAlignment="1" applyProtection="1">
      <alignment horizontal="center" vertical="top"/>
    </xf>
    <xf numFmtId="0" fontId="7" fillId="0" borderId="51"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7" fillId="0" borderId="52" xfId="0" applyFont="1" applyFill="1" applyBorder="1" applyAlignment="1">
      <alignment horizontal="justify" vertical="center" wrapText="1"/>
    </xf>
    <xf numFmtId="0" fontId="28" fillId="0" borderId="43" xfId="0" applyNumberFormat="1" applyFont="1" applyBorder="1" applyAlignment="1">
      <alignment horizontal="center" vertical="center" wrapText="1"/>
    </xf>
    <xf numFmtId="0" fontId="28" fillId="0" borderId="36" xfId="0" applyNumberFormat="1" applyFont="1" applyBorder="1" applyAlignment="1">
      <alignment horizontal="center" vertical="center" wrapText="1"/>
    </xf>
    <xf numFmtId="0" fontId="28" fillId="0" borderId="44" xfId="0" applyNumberFormat="1" applyFont="1" applyBorder="1" applyAlignment="1">
      <alignment horizontal="center" vertical="center" wrapText="1"/>
    </xf>
    <xf numFmtId="0" fontId="28" fillId="0" borderId="45" xfId="0" applyFont="1" applyBorder="1" applyAlignment="1">
      <alignment horizontal="center" vertical="center"/>
    </xf>
    <xf numFmtId="0" fontId="28" fillId="0" borderId="0" xfId="0" applyFont="1" applyBorder="1" applyAlignment="1">
      <alignment horizontal="center" vertical="center"/>
    </xf>
    <xf numFmtId="0" fontId="28" fillId="0" borderId="46" xfId="0" applyFont="1" applyBorder="1" applyAlignment="1">
      <alignment horizontal="center" vertical="center"/>
    </xf>
    <xf numFmtId="0" fontId="7" fillId="0" borderId="45" xfId="0" applyFont="1" applyFill="1" applyBorder="1" applyAlignment="1">
      <alignment horizontal="right" vertical="center" wrapText="1"/>
    </xf>
    <xf numFmtId="0" fontId="7" fillId="0" borderId="0" xfId="0" applyFont="1" applyFill="1" applyBorder="1" applyAlignment="1">
      <alignment horizontal="right" vertical="center"/>
    </xf>
    <xf numFmtId="0" fontId="7" fillId="0" borderId="46" xfId="0" applyFont="1" applyFill="1" applyBorder="1" applyAlignment="1">
      <alignment horizontal="right" vertical="center"/>
    </xf>
    <xf numFmtId="0" fontId="38" fillId="0" borderId="47" xfId="0"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9" fillId="7" borderId="49" xfId="0" applyFont="1" applyFill="1" applyBorder="1" applyAlignment="1">
      <alignment horizontal="center" vertical="center" wrapText="1"/>
    </xf>
    <xf numFmtId="0" fontId="39" fillId="7" borderId="17" xfId="0" applyFont="1" applyFill="1" applyBorder="1" applyAlignment="1">
      <alignment horizontal="center" vertical="center" wrapText="1"/>
    </xf>
    <xf numFmtId="0" fontId="39" fillId="7" borderId="50"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52" xfId="0" applyFont="1" applyFill="1" applyBorder="1" applyAlignment="1">
      <alignment horizontal="center" vertical="center" wrapText="1"/>
    </xf>
    <xf numFmtId="0" fontId="6" fillId="0" borderId="8" xfId="0" applyFont="1" applyBorder="1" applyAlignment="1">
      <alignment horizontal="justify" vertical="top"/>
    </xf>
    <xf numFmtId="164" fontId="3" fillId="0" borderId="39" xfId="9" applyFont="1" applyBorder="1" applyAlignment="1">
      <alignment vertical="center"/>
    </xf>
    <xf numFmtId="164" fontId="3" fillId="0" borderId="11" xfId="9" applyFont="1" applyBorder="1" applyAlignment="1">
      <alignment vertical="center"/>
    </xf>
    <xf numFmtId="0" fontId="3" fillId="0" borderId="8" xfId="0" applyFont="1" applyFill="1" applyBorder="1" applyAlignment="1">
      <alignment horizontal="justify" vertical="top"/>
    </xf>
    <xf numFmtId="164" fontId="3" fillId="0" borderId="39" xfId="9" applyFont="1" applyFill="1" applyBorder="1" applyAlignment="1">
      <alignment vertical="center"/>
    </xf>
    <xf numFmtId="164" fontId="3" fillId="0" borderId="11" xfId="9" applyFont="1" applyFill="1" applyBorder="1" applyAlignment="1">
      <alignment vertical="center"/>
    </xf>
    <xf numFmtId="0" fontId="3" fillId="0" borderId="14" xfId="0" applyFont="1" applyFill="1" applyBorder="1" applyAlignment="1">
      <alignment horizontal="justify" vertical="top"/>
    </xf>
    <xf numFmtId="164" fontId="3" fillId="0" borderId="40" xfId="9" applyFont="1" applyFill="1" applyBorder="1" applyAlignment="1">
      <alignment vertical="center"/>
    </xf>
    <xf numFmtId="0" fontId="6" fillId="0" borderId="38"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24" xfId="0" applyFont="1" applyBorder="1" applyAlignment="1">
      <alignment horizontal="left" vertical="top" wrapText="1"/>
    </xf>
    <xf numFmtId="0" fontId="6" fillId="0" borderId="20" xfId="0" applyFont="1" applyBorder="1" applyAlignment="1">
      <alignment horizontal="left" vertical="top" wrapText="1"/>
    </xf>
    <xf numFmtId="0" fontId="6" fillId="0" borderId="32" xfId="0" applyFont="1" applyBorder="1" applyAlignment="1">
      <alignment horizontal="left" vertical="top" wrapText="1"/>
    </xf>
    <xf numFmtId="0" fontId="10" fillId="0" borderId="0" xfId="0" applyFont="1" applyAlignment="1">
      <alignment horizontal="center" vertical="center"/>
    </xf>
    <xf numFmtId="0" fontId="0" fillId="0" borderId="0" xfId="0" applyAlignment="1">
      <alignment horizontal="center" wrapText="1"/>
    </xf>
    <xf numFmtId="0" fontId="2" fillId="0" borderId="37" xfId="0" applyFont="1" applyBorder="1" applyAlignment="1">
      <alignment horizontal="center" vertical="center" wrapText="1"/>
    </xf>
    <xf numFmtId="0" fontId="2" fillId="0" borderId="41" xfId="0" applyFont="1" applyBorder="1" applyAlignment="1">
      <alignment horizontal="center" vertical="center" wrapText="1"/>
    </xf>
    <xf numFmtId="0" fontId="2" fillId="3" borderId="42" xfId="0" applyFont="1" applyFill="1" applyBorder="1" applyAlignment="1">
      <alignment horizontal="center"/>
    </xf>
    <xf numFmtId="0" fontId="2" fillId="3" borderId="37" xfId="0" applyFont="1" applyFill="1" applyBorder="1" applyAlignment="1">
      <alignment horizontal="center"/>
    </xf>
    <xf numFmtId="0" fontId="14" fillId="4" borderId="25" xfId="0" applyFont="1" applyFill="1" applyBorder="1" applyAlignment="1">
      <alignment horizontal="center"/>
    </xf>
    <xf numFmtId="0" fontId="14" fillId="4" borderId="1" xfId="0" applyFont="1" applyFill="1" applyBorder="1" applyAlignment="1">
      <alignment horizontal="center"/>
    </xf>
    <xf numFmtId="0" fontId="0" fillId="0" borderId="8" xfId="0" applyBorder="1" applyAlignment="1">
      <alignment horizontal="center" vertical="center" wrapText="1"/>
    </xf>
    <xf numFmtId="0" fontId="15" fillId="0" borderId="24" xfId="0" applyFont="1" applyBorder="1" applyAlignment="1">
      <alignment horizontal="center" vertical="top" wrapText="1"/>
    </xf>
    <xf numFmtId="0" fontId="15" fillId="0" borderId="20" xfId="0" applyFont="1" applyBorder="1" applyAlignment="1">
      <alignment horizontal="center" vertical="top" wrapText="1"/>
    </xf>
    <xf numFmtId="0" fontId="15" fillId="0" borderId="32" xfId="0" applyFont="1" applyBorder="1" applyAlignment="1">
      <alignment horizontal="center" vertical="top" wrapText="1"/>
    </xf>
    <xf numFmtId="0" fontId="5" fillId="0" borderId="38"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24" xfId="0" applyFont="1" applyBorder="1" applyAlignment="1">
      <alignment horizontal="left" vertical="top" wrapText="1"/>
    </xf>
    <xf numFmtId="0" fontId="5" fillId="0" borderId="20" xfId="0" applyFont="1" applyBorder="1" applyAlignment="1">
      <alignment horizontal="left" vertical="top" wrapText="1"/>
    </xf>
    <xf numFmtId="0" fontId="5" fillId="0" borderId="32" xfId="0" applyFont="1" applyBorder="1" applyAlignment="1">
      <alignment horizontal="left" vertical="top" wrapText="1"/>
    </xf>
  </cellXfs>
  <cellStyles count="19">
    <cellStyle name="Millares 2" xfId="1"/>
    <cellStyle name="Millares 3" xfId="2"/>
    <cellStyle name="Millares 3 2" xfId="3"/>
    <cellStyle name="Millares 4" xfId="4"/>
    <cellStyle name="Millares 5" xfId="5"/>
    <cellStyle name="Millares 6" xfId="6"/>
    <cellStyle name="Millares 7" xfId="7"/>
    <cellStyle name="Millares 8" xfId="15"/>
    <cellStyle name="Moneda" xfId="8" builtinId="4"/>
    <cellStyle name="Moneda 2" xfId="9"/>
    <cellStyle name="Moneda 3" xfId="10"/>
    <cellStyle name="Moneda 4" xfId="16"/>
    <cellStyle name="Normal" xfId="0" builtinId="0"/>
    <cellStyle name="Normal 2" xfId="11"/>
    <cellStyle name="Normal 2 2" xfId="17"/>
    <cellStyle name="Normal 3" xfId="12"/>
    <cellStyle name="Normal 3 2" xfId="18"/>
    <cellStyle name="Porcentual 2" xfId="13"/>
    <cellStyle name="Porcentual 3" xfId="14"/>
  </cellStyles>
  <dxfs count="0"/>
  <tableStyles count="0" defaultTableStyle="TableStyleMedium9"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70593</xdr:colOff>
      <xdr:row>0</xdr:row>
      <xdr:rowOff>64992</xdr:rowOff>
    </xdr:from>
    <xdr:to>
      <xdr:col>1</xdr:col>
      <xdr:colOff>205252</xdr:colOff>
      <xdr:row>3</xdr:row>
      <xdr:rowOff>237316</xdr:rowOff>
    </xdr:to>
    <xdr:pic>
      <xdr:nvPicPr>
        <xdr:cNvPr id="2" name="Imagen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351" r="50589" b="46295"/>
        <a:stretch>
          <a:fillRect/>
        </a:stretch>
      </xdr:blipFill>
      <xdr:spPr bwMode="auto">
        <a:xfrm>
          <a:off x="70593" y="64992"/>
          <a:ext cx="721399" cy="1109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70593</xdr:colOff>
      <xdr:row>0</xdr:row>
      <xdr:rowOff>64992</xdr:rowOff>
    </xdr:from>
    <xdr:to>
      <xdr:col>1</xdr:col>
      <xdr:colOff>205252</xdr:colOff>
      <xdr:row>3</xdr:row>
      <xdr:rowOff>237316</xdr:rowOff>
    </xdr:to>
    <xdr:pic>
      <xdr:nvPicPr>
        <xdr:cNvPr id="2" name="Imagen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351" r="50589" b="46295"/>
        <a:stretch>
          <a:fillRect/>
        </a:stretch>
      </xdr:blipFill>
      <xdr:spPr bwMode="auto">
        <a:xfrm>
          <a:off x="70593" y="64992"/>
          <a:ext cx="706159" cy="111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37</xdr:row>
      <xdr:rowOff>85724</xdr:rowOff>
    </xdr:from>
    <xdr:to>
      <xdr:col>7</xdr:col>
      <xdr:colOff>371475</xdr:colOff>
      <xdr:row>39</xdr:row>
      <xdr:rowOff>161924</xdr:rowOff>
    </xdr:to>
    <xdr:sp macro="" textlink="">
      <xdr:nvSpPr>
        <xdr:cNvPr id="2" name="Text Box 13"/>
        <xdr:cNvSpPr txBox="1">
          <a:spLocks noChangeArrowheads="1"/>
        </xdr:cNvSpPr>
      </xdr:nvSpPr>
      <xdr:spPr bwMode="auto">
        <a:xfrm>
          <a:off x="104775" y="7238999"/>
          <a:ext cx="55435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0" i="0" strike="noStrike">
              <a:solidFill>
                <a:srgbClr val="000000"/>
              </a:solidFill>
              <a:latin typeface="Arial"/>
              <a:cs typeface="Arial"/>
            </a:rPr>
            <a:t>OBSERVACIONES: LOS MONTOS ESTÁN CON I.V.A.</a:t>
          </a:r>
        </a:p>
        <a:p>
          <a:pPr algn="l" rtl="0">
            <a:defRPr sz="1000"/>
          </a:pPr>
          <a:endParaRPr lang="es-MX" sz="1000" b="0" i="0" strike="noStrike">
            <a:solidFill>
              <a:srgbClr val="000000"/>
            </a:solidFill>
            <a:latin typeface="Arial"/>
            <a:cs typeface="Arial"/>
          </a:endParaRPr>
        </a:p>
      </xdr:txBody>
    </xdr:sp>
    <xdr:clientData/>
  </xdr:twoCellAnchor>
  <xdr:twoCellAnchor>
    <xdr:from>
      <xdr:col>2</xdr:col>
      <xdr:colOff>561975</xdr:colOff>
      <xdr:row>0</xdr:row>
      <xdr:rowOff>104775</xdr:rowOff>
    </xdr:from>
    <xdr:to>
      <xdr:col>10</xdr:col>
      <xdr:colOff>809625</xdr:colOff>
      <xdr:row>2</xdr:row>
      <xdr:rowOff>209550</xdr:rowOff>
    </xdr:to>
    <xdr:sp macro="" textlink="">
      <xdr:nvSpPr>
        <xdr:cNvPr id="4" name="Text Box 5"/>
        <xdr:cNvSpPr txBox="1">
          <a:spLocks noChangeArrowheads="1"/>
        </xdr:cNvSpPr>
      </xdr:nvSpPr>
      <xdr:spPr bwMode="auto">
        <a:xfrm>
          <a:off x="1638300" y="104775"/>
          <a:ext cx="6829425" cy="581025"/>
        </a:xfrm>
        <a:prstGeom prst="rect">
          <a:avLst/>
        </a:prstGeom>
        <a:noFill/>
        <a:ln w="19050">
          <a:noFill/>
          <a:miter lim="800000"/>
          <a:headEnd/>
          <a:tailEnd/>
        </a:ln>
      </xdr:spPr>
      <xdr:txBody>
        <a:bodyPr vertOverflow="clip" wrap="square" lIns="36576" tIns="27432" rIns="36576" bIns="0" anchor="t" upright="1"/>
        <a:lstStyle/>
        <a:p>
          <a:pPr algn="ctr" rtl="0">
            <a:defRPr sz="1000"/>
          </a:pPr>
          <a:r>
            <a:rPr lang="es-MX" sz="1400" b="1" i="0" u="none" strike="noStrike" baseline="0">
              <a:solidFill>
                <a:srgbClr val="000000"/>
              </a:solidFill>
              <a:latin typeface="Tahoma"/>
              <a:ea typeface="Tahoma"/>
              <a:cs typeface="Tahoma"/>
            </a:rPr>
            <a:t>ORGANISMO OPERADOR MUNICIPAL DEL SISTEMA DE AGUA POTABLE, ALCANTARILLADO Y SANEAMIENTO  DE LOS CABOS</a:t>
          </a:r>
        </a:p>
      </xdr:txBody>
    </xdr:sp>
    <xdr:clientData/>
  </xdr:twoCellAnchor>
  <xdr:twoCellAnchor editAs="oneCell">
    <xdr:from>
      <xdr:col>0</xdr:col>
      <xdr:colOff>228600</xdr:colOff>
      <xdr:row>0</xdr:row>
      <xdr:rowOff>142875</xdr:rowOff>
    </xdr:from>
    <xdr:to>
      <xdr:col>2</xdr:col>
      <xdr:colOff>438150</xdr:colOff>
      <xdr:row>4</xdr:row>
      <xdr:rowOff>76200</xdr:rowOff>
    </xdr:to>
    <xdr:pic>
      <xdr:nvPicPr>
        <xdr:cNvPr id="25635" name="Picture 37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217" t="12097" r="26328" b="15323"/>
        <a:stretch>
          <a:fillRect/>
        </a:stretch>
      </xdr:blipFill>
      <xdr:spPr bwMode="auto">
        <a:xfrm>
          <a:off x="228600" y="142875"/>
          <a:ext cx="12858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131"/>
  <sheetViews>
    <sheetView tabSelected="1" zoomScale="85" zoomScaleNormal="85" zoomScaleSheetLayoutView="40" workbookViewId="0">
      <selection activeCell="E33" sqref="E33"/>
    </sheetView>
  </sheetViews>
  <sheetFormatPr baseColWidth="10" defaultColWidth="11.42578125" defaultRowHeight="12.75" outlineLevelRow="2" x14ac:dyDescent="0.2"/>
  <cols>
    <col min="1" max="1" width="8.5703125" style="93" customWidth="1"/>
    <col min="2" max="2" width="71.42578125" style="93" customWidth="1"/>
    <col min="3" max="3" width="10.28515625" style="93" customWidth="1"/>
    <col min="4" max="4" width="12.28515625" style="97" bestFit="1" customWidth="1"/>
    <col min="5" max="5" width="15.5703125" style="98" customWidth="1"/>
    <col min="6" max="6" width="23.42578125" style="98" customWidth="1"/>
    <col min="7" max="7" width="15.140625" style="103" customWidth="1"/>
    <col min="8" max="8" width="0" style="93" hidden="1" customWidth="1"/>
    <col min="9" max="9" width="12.28515625" style="93" bestFit="1" customWidth="1"/>
    <col min="10" max="10" width="22.140625" style="93" bestFit="1" customWidth="1"/>
    <col min="11" max="11" width="16.28515625" style="93" bestFit="1" customWidth="1"/>
    <col min="12" max="12" width="20.85546875" style="93" customWidth="1"/>
    <col min="13" max="13" width="18.5703125" style="93" customWidth="1"/>
    <col min="14" max="16384" width="11.42578125" style="93"/>
  </cols>
  <sheetData>
    <row r="1" spans="1:253" s="92" customFormat="1" ht="24.75" customHeight="1" x14ac:dyDescent="0.2">
      <c r="A1" s="201" t="s">
        <v>125</v>
      </c>
      <c r="B1" s="202"/>
      <c r="C1" s="202"/>
      <c r="D1" s="202"/>
      <c r="E1" s="202"/>
      <c r="F1" s="203"/>
      <c r="G1" s="117"/>
    </row>
    <row r="2" spans="1:253" s="92" customFormat="1" ht="24.75" customHeight="1" x14ac:dyDescent="0.2">
      <c r="A2" s="204" t="s">
        <v>126</v>
      </c>
      <c r="B2" s="205"/>
      <c r="C2" s="205"/>
      <c r="D2" s="205"/>
      <c r="E2" s="205"/>
      <c r="F2" s="206"/>
      <c r="G2" s="117"/>
    </row>
    <row r="3" spans="1:253" s="92" customFormat="1" ht="24.75" customHeight="1" x14ac:dyDescent="0.2">
      <c r="A3" s="207" t="s">
        <v>201</v>
      </c>
      <c r="B3" s="208"/>
      <c r="C3" s="208"/>
      <c r="D3" s="208"/>
      <c r="E3" s="208"/>
      <c r="F3" s="209"/>
      <c r="G3" s="117"/>
    </row>
    <row r="4" spans="1:253" ht="24.75" customHeight="1" thickBot="1" x14ac:dyDescent="0.25">
      <c r="A4" s="210" t="s">
        <v>127</v>
      </c>
      <c r="B4" s="211"/>
      <c r="C4" s="211"/>
      <c r="D4" s="211"/>
      <c r="E4" s="211"/>
      <c r="F4" s="144" t="s">
        <v>200</v>
      </c>
    </row>
    <row r="5" spans="1:253" s="96" customFormat="1" ht="16.5" customHeight="1" x14ac:dyDescent="0.2">
      <c r="A5" s="212" t="s">
        <v>30</v>
      </c>
      <c r="B5" s="213"/>
      <c r="C5" s="213"/>
      <c r="D5" s="213"/>
      <c r="E5" s="213"/>
      <c r="F5" s="214"/>
      <c r="G5" s="118"/>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row>
    <row r="6" spans="1:253" s="96" customFormat="1" ht="33" customHeight="1" collapsed="1" x14ac:dyDescent="0.2">
      <c r="A6" s="198" t="s">
        <v>128</v>
      </c>
      <c r="B6" s="199"/>
      <c r="C6" s="199"/>
      <c r="D6" s="199"/>
      <c r="E6" s="199"/>
      <c r="F6" s="200"/>
      <c r="G6" s="119"/>
    </row>
    <row r="7" spans="1:253" s="96" customFormat="1" ht="15.75" customHeight="1" x14ac:dyDescent="0.2">
      <c r="A7" s="189" t="s">
        <v>31</v>
      </c>
      <c r="B7" s="190"/>
      <c r="C7" s="190"/>
      <c r="D7" s="190"/>
      <c r="E7" s="190"/>
      <c r="F7" s="191"/>
      <c r="G7" s="119"/>
    </row>
    <row r="8" spans="1:253" s="96" customFormat="1" ht="33" customHeight="1" x14ac:dyDescent="0.2">
      <c r="A8" s="192" t="s">
        <v>204</v>
      </c>
      <c r="B8" s="193"/>
      <c r="C8" s="193"/>
      <c r="D8" s="193"/>
      <c r="E8" s="193"/>
      <c r="F8" s="194"/>
      <c r="G8" s="119"/>
    </row>
    <row r="9" spans="1:253" s="96" customFormat="1" ht="14.25" customHeight="1" x14ac:dyDescent="0.2">
      <c r="A9" s="138" t="s">
        <v>3</v>
      </c>
      <c r="B9" s="138" t="s">
        <v>32</v>
      </c>
      <c r="C9" s="138" t="s">
        <v>33</v>
      </c>
      <c r="D9" s="139" t="s">
        <v>34</v>
      </c>
      <c r="E9" s="140" t="s">
        <v>35</v>
      </c>
      <c r="F9" s="140" t="s">
        <v>0</v>
      </c>
      <c r="G9" s="119"/>
    </row>
    <row r="10" spans="1:253" s="96" customFormat="1" ht="5.0999999999999996" customHeight="1" x14ac:dyDescent="0.2">
      <c r="A10" s="141"/>
      <c r="B10" s="141"/>
      <c r="C10" s="141"/>
      <c r="D10" s="142"/>
      <c r="E10" s="143"/>
      <c r="F10" s="143"/>
      <c r="G10" s="120"/>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row>
    <row r="11" spans="1:253" s="96" customFormat="1" ht="21" x14ac:dyDescent="0.2">
      <c r="A11" s="195" t="s">
        <v>9</v>
      </c>
      <c r="B11" s="195"/>
      <c r="C11" s="195"/>
      <c r="D11" s="195"/>
      <c r="E11" s="195"/>
      <c r="F11" s="195"/>
      <c r="G11" s="118"/>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row>
    <row r="12" spans="1:253" ht="18.75" x14ac:dyDescent="0.2">
      <c r="A12" s="165"/>
      <c r="B12" s="147" t="s">
        <v>38</v>
      </c>
      <c r="C12" s="166"/>
      <c r="D12" s="167"/>
      <c r="E12" s="168"/>
      <c r="F12" s="148">
        <f>SUM(F13:F20)</f>
        <v>0</v>
      </c>
    </row>
    <row r="13" spans="1:253" s="96" customFormat="1" ht="116.25" customHeight="1" outlineLevel="1" x14ac:dyDescent="0.2">
      <c r="A13" s="146" t="s">
        <v>39</v>
      </c>
      <c r="B13" s="105" t="s">
        <v>118</v>
      </c>
      <c r="C13" s="150" t="s">
        <v>40</v>
      </c>
      <c r="D13" s="169">
        <v>394</v>
      </c>
      <c r="E13" s="170"/>
      <c r="F13" s="171">
        <f t="shared" ref="F13:F38" si="0">E13*D13</f>
        <v>0</v>
      </c>
      <c r="G13" s="118"/>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row>
    <row r="14" spans="1:253" s="95" customFormat="1" ht="109.5" customHeight="1" outlineLevel="1" x14ac:dyDescent="0.2">
      <c r="A14" s="146" t="s">
        <v>41</v>
      </c>
      <c r="B14" s="105" t="s">
        <v>119</v>
      </c>
      <c r="C14" s="149" t="s">
        <v>40</v>
      </c>
      <c r="D14" s="172">
        <v>88.5</v>
      </c>
      <c r="E14" s="173"/>
      <c r="F14" s="173">
        <f t="shared" si="0"/>
        <v>0</v>
      </c>
      <c r="G14" s="125"/>
      <c r="I14" s="108"/>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row>
    <row r="15" spans="1:253" s="95" customFormat="1" ht="115.5" customHeight="1" outlineLevel="1" x14ac:dyDescent="0.2">
      <c r="A15" s="146" t="s">
        <v>164</v>
      </c>
      <c r="B15" s="105" t="s">
        <v>175</v>
      </c>
      <c r="C15" s="149" t="s">
        <v>40</v>
      </c>
      <c r="D15" s="172">
        <v>44.25</v>
      </c>
      <c r="E15" s="173"/>
      <c r="F15" s="173">
        <f t="shared" si="0"/>
        <v>0</v>
      </c>
      <c r="G15" s="120"/>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row>
    <row r="16" spans="1:253" s="95" customFormat="1" ht="76.5" customHeight="1" outlineLevel="1" x14ac:dyDescent="0.2">
      <c r="A16" s="146" t="s">
        <v>42</v>
      </c>
      <c r="B16" s="105" t="s">
        <v>205</v>
      </c>
      <c r="C16" s="149" t="s">
        <v>40</v>
      </c>
      <c r="D16" s="172">
        <v>25.05</v>
      </c>
      <c r="E16" s="173"/>
      <c r="F16" s="173">
        <f t="shared" si="0"/>
        <v>0</v>
      </c>
      <c r="G16" s="120"/>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row>
    <row r="17" spans="1:253" s="95" customFormat="1" ht="82.5" customHeight="1" outlineLevel="1" x14ac:dyDescent="0.2">
      <c r="A17" s="146" t="s">
        <v>44</v>
      </c>
      <c r="B17" s="105" t="s">
        <v>206</v>
      </c>
      <c r="C17" s="149" t="s">
        <v>40</v>
      </c>
      <c r="D17" s="172">
        <v>145.80000000000001</v>
      </c>
      <c r="E17" s="173"/>
      <c r="F17" s="173">
        <f>E17*D17</f>
        <v>0</v>
      </c>
      <c r="G17" s="120"/>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row>
    <row r="18" spans="1:253" s="95" customFormat="1" ht="81.75" customHeight="1" outlineLevel="1" x14ac:dyDescent="0.2">
      <c r="A18" s="146" t="s">
        <v>43</v>
      </c>
      <c r="B18" s="105" t="s">
        <v>176</v>
      </c>
      <c r="C18" s="149" t="s">
        <v>40</v>
      </c>
      <c r="D18" s="172">
        <v>233.15</v>
      </c>
      <c r="E18" s="173"/>
      <c r="F18" s="173">
        <f t="shared" si="0"/>
        <v>0</v>
      </c>
      <c r="G18" s="120"/>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row>
    <row r="19" spans="1:253" s="95" customFormat="1" ht="87.75" customHeight="1" outlineLevel="1" x14ac:dyDescent="0.2">
      <c r="A19" s="146" t="s">
        <v>45</v>
      </c>
      <c r="B19" s="105" t="s">
        <v>120</v>
      </c>
      <c r="C19" s="149" t="s">
        <v>2</v>
      </c>
      <c r="D19" s="172">
        <v>3</v>
      </c>
      <c r="E19" s="173"/>
      <c r="F19" s="173">
        <f t="shared" si="0"/>
        <v>0</v>
      </c>
      <c r="G19" s="120"/>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row>
    <row r="20" spans="1:253" s="95" customFormat="1" ht="52.5" customHeight="1" outlineLevel="1" x14ac:dyDescent="0.2">
      <c r="A20" s="149" t="s">
        <v>46</v>
      </c>
      <c r="B20" s="105" t="s">
        <v>136</v>
      </c>
      <c r="C20" s="149" t="s">
        <v>40</v>
      </c>
      <c r="D20" s="172">
        <v>92.32</v>
      </c>
      <c r="E20" s="173"/>
      <c r="F20" s="173">
        <f t="shared" si="0"/>
        <v>0</v>
      </c>
      <c r="G20" s="121"/>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row>
    <row r="21" spans="1:253" ht="18.75" x14ac:dyDescent="0.2">
      <c r="A21" s="165"/>
      <c r="B21" s="147" t="s">
        <v>47</v>
      </c>
      <c r="C21" s="166"/>
      <c r="D21" s="167"/>
      <c r="E21" s="168"/>
      <c r="F21" s="148">
        <f>SUM(F22:F30)</f>
        <v>0</v>
      </c>
    </row>
    <row r="22" spans="1:253" s="95" customFormat="1" ht="54" customHeight="1" outlineLevel="2" x14ac:dyDescent="0.2">
      <c r="A22" s="146" t="s">
        <v>48</v>
      </c>
      <c r="B22" s="105" t="s">
        <v>177</v>
      </c>
      <c r="C22" s="150" t="s">
        <v>1</v>
      </c>
      <c r="D22" s="169">
        <v>313.08999999999997</v>
      </c>
      <c r="E22" s="170"/>
      <c r="F22" s="145">
        <f t="shared" si="0"/>
        <v>0</v>
      </c>
      <c r="G22" s="120"/>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row>
    <row r="23" spans="1:253" s="95" customFormat="1" ht="66.75" customHeight="1" outlineLevel="2" x14ac:dyDescent="0.2">
      <c r="A23" s="149" t="s">
        <v>49</v>
      </c>
      <c r="B23" s="137" t="s">
        <v>178</v>
      </c>
      <c r="C23" s="149" t="s">
        <v>2</v>
      </c>
      <c r="D23" s="172">
        <v>5</v>
      </c>
      <c r="E23" s="173"/>
      <c r="F23" s="173">
        <f t="shared" si="0"/>
        <v>0</v>
      </c>
      <c r="G23" s="120"/>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row>
    <row r="24" spans="1:253" s="95" customFormat="1" ht="41.25" customHeight="1" outlineLevel="2" x14ac:dyDescent="0.2">
      <c r="A24" s="149" t="s">
        <v>50</v>
      </c>
      <c r="B24" s="105" t="s">
        <v>179</v>
      </c>
      <c r="C24" s="150" t="s">
        <v>2</v>
      </c>
      <c r="D24" s="169">
        <v>3</v>
      </c>
      <c r="E24" s="170"/>
      <c r="F24" s="145">
        <f>E24*D24</f>
        <v>0</v>
      </c>
      <c r="G24" s="120"/>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row>
    <row r="25" spans="1:253" s="95" customFormat="1" ht="42.75" customHeight="1" outlineLevel="2" x14ac:dyDescent="0.2">
      <c r="A25" s="149" t="s">
        <v>110</v>
      </c>
      <c r="B25" s="105" t="s">
        <v>180</v>
      </c>
      <c r="C25" s="150" t="s">
        <v>2</v>
      </c>
      <c r="D25" s="169">
        <v>2</v>
      </c>
      <c r="E25" s="170"/>
      <c r="F25" s="145">
        <f t="shared" si="0"/>
        <v>0</v>
      </c>
      <c r="G25" s="120"/>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row>
    <row r="26" spans="1:253" s="95" customFormat="1" ht="42" customHeight="1" outlineLevel="2" x14ac:dyDescent="0.2">
      <c r="A26" s="149" t="s">
        <v>51</v>
      </c>
      <c r="B26" s="105" t="s">
        <v>181</v>
      </c>
      <c r="C26" s="150" t="s">
        <v>2</v>
      </c>
      <c r="D26" s="169">
        <v>1</v>
      </c>
      <c r="E26" s="170"/>
      <c r="F26" s="145">
        <f t="shared" si="0"/>
        <v>0</v>
      </c>
      <c r="G26" s="120"/>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row>
    <row r="27" spans="1:253" s="95" customFormat="1" ht="44.25" customHeight="1" outlineLevel="2" x14ac:dyDescent="0.2">
      <c r="A27" s="149" t="s">
        <v>52</v>
      </c>
      <c r="B27" s="105" t="s">
        <v>182</v>
      </c>
      <c r="C27" s="150" t="s">
        <v>2</v>
      </c>
      <c r="D27" s="169">
        <v>5</v>
      </c>
      <c r="E27" s="170"/>
      <c r="F27" s="145">
        <f t="shared" si="0"/>
        <v>0</v>
      </c>
      <c r="G27" s="120"/>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row>
    <row r="28" spans="1:253" s="95" customFormat="1" ht="40.5" customHeight="1" outlineLevel="2" x14ac:dyDescent="0.2">
      <c r="A28" s="149" t="s">
        <v>53</v>
      </c>
      <c r="B28" s="105" t="s">
        <v>183</v>
      </c>
      <c r="C28" s="149" t="s">
        <v>2</v>
      </c>
      <c r="D28" s="172">
        <v>1</v>
      </c>
      <c r="E28" s="173"/>
      <c r="F28" s="173">
        <f t="shared" si="0"/>
        <v>0</v>
      </c>
      <c r="G28" s="120"/>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row>
    <row r="29" spans="1:253" s="95" customFormat="1" ht="44.25" customHeight="1" outlineLevel="2" x14ac:dyDescent="0.2">
      <c r="A29" s="149" t="s">
        <v>111</v>
      </c>
      <c r="B29" s="105" t="s">
        <v>121</v>
      </c>
      <c r="C29" s="149" t="s">
        <v>2</v>
      </c>
      <c r="D29" s="172">
        <v>4</v>
      </c>
      <c r="E29" s="173"/>
      <c r="F29" s="173">
        <f t="shared" si="0"/>
        <v>0</v>
      </c>
      <c r="G29" s="120"/>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row>
    <row r="30" spans="1:253" s="95" customFormat="1" ht="38.25" outlineLevel="2" x14ac:dyDescent="0.2">
      <c r="A30" s="146" t="s">
        <v>54</v>
      </c>
      <c r="B30" s="105" t="s">
        <v>184</v>
      </c>
      <c r="C30" s="149" t="s">
        <v>2</v>
      </c>
      <c r="D30" s="172">
        <v>5</v>
      </c>
      <c r="E30" s="173"/>
      <c r="F30" s="173">
        <f t="shared" si="0"/>
        <v>0</v>
      </c>
      <c r="G30" s="120"/>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row>
    <row r="31" spans="1:253" ht="18.75" x14ac:dyDescent="0.2">
      <c r="A31" s="165"/>
      <c r="B31" s="147" t="s">
        <v>55</v>
      </c>
      <c r="C31" s="166"/>
      <c r="D31" s="167"/>
      <c r="E31" s="168"/>
      <c r="F31" s="148">
        <f>SUM(F32:F33)</f>
        <v>0</v>
      </c>
    </row>
    <row r="32" spans="1:253" s="95" customFormat="1" ht="204.75" customHeight="1" outlineLevel="1" x14ac:dyDescent="0.2">
      <c r="A32" s="149" t="s">
        <v>56</v>
      </c>
      <c r="B32" s="105" t="s">
        <v>122</v>
      </c>
      <c r="C32" s="149" t="s">
        <v>2</v>
      </c>
      <c r="D32" s="172">
        <v>4</v>
      </c>
      <c r="E32" s="173"/>
      <c r="F32" s="173">
        <f>E32*D32</f>
        <v>0</v>
      </c>
      <c r="G32" s="120"/>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row>
    <row r="33" spans="1:253" s="95" customFormat="1" ht="201.75" customHeight="1" outlineLevel="1" x14ac:dyDescent="0.2">
      <c r="A33" s="149" t="s">
        <v>57</v>
      </c>
      <c r="B33" s="105" t="s">
        <v>123</v>
      </c>
      <c r="C33" s="149" t="s">
        <v>2</v>
      </c>
      <c r="D33" s="172">
        <v>30</v>
      </c>
      <c r="E33" s="173"/>
      <c r="F33" s="173">
        <f t="shared" si="0"/>
        <v>0</v>
      </c>
      <c r="G33" s="120"/>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96"/>
      <c r="HQ33" s="96"/>
      <c r="HR33" s="96"/>
      <c r="HS33" s="96"/>
      <c r="HT33" s="96"/>
      <c r="HU33" s="96"/>
      <c r="HV33" s="96"/>
      <c r="HW33" s="96"/>
      <c r="HX33" s="96"/>
      <c r="HY33" s="96"/>
      <c r="HZ33" s="96"/>
      <c r="IA33" s="96"/>
      <c r="IB33" s="96"/>
      <c r="IC33" s="96"/>
      <c r="ID33" s="96"/>
      <c r="IE33" s="96"/>
      <c r="IF33" s="96"/>
      <c r="IG33" s="96"/>
      <c r="IH33" s="96"/>
      <c r="II33" s="96"/>
      <c r="IJ33" s="96"/>
      <c r="IK33" s="96"/>
      <c r="IL33" s="96"/>
      <c r="IM33" s="96"/>
      <c r="IN33" s="96"/>
      <c r="IO33" s="96"/>
      <c r="IP33" s="96"/>
      <c r="IQ33" s="96"/>
      <c r="IR33" s="96"/>
      <c r="IS33" s="96"/>
    </row>
    <row r="34" spans="1:253" ht="18.75" x14ac:dyDescent="0.2">
      <c r="A34" s="165"/>
      <c r="B34" s="147" t="s">
        <v>58</v>
      </c>
      <c r="C34" s="166"/>
      <c r="D34" s="167"/>
      <c r="E34" s="168"/>
      <c r="F34" s="148">
        <f>SUM(F35:F38)</f>
        <v>0</v>
      </c>
    </row>
    <row r="35" spans="1:253" ht="146.25" customHeight="1" outlineLevel="1" x14ac:dyDescent="0.2">
      <c r="A35" s="146" t="s">
        <v>117</v>
      </c>
      <c r="B35" s="105" t="s">
        <v>165</v>
      </c>
      <c r="C35" s="149" t="s">
        <v>2</v>
      </c>
      <c r="D35" s="172">
        <v>1</v>
      </c>
      <c r="E35" s="173"/>
      <c r="F35" s="173">
        <f t="shared" si="0"/>
        <v>0</v>
      </c>
    </row>
    <row r="36" spans="1:253" ht="147" customHeight="1" outlineLevel="1" x14ac:dyDescent="0.2">
      <c r="A36" s="146" t="s">
        <v>59</v>
      </c>
      <c r="B36" s="105" t="s">
        <v>166</v>
      </c>
      <c r="C36" s="149" t="s">
        <v>2</v>
      </c>
      <c r="D36" s="172">
        <v>2</v>
      </c>
      <c r="E36" s="173"/>
      <c r="F36" s="173">
        <f>E36*D36</f>
        <v>0</v>
      </c>
      <c r="J36" s="106"/>
    </row>
    <row r="37" spans="1:253" ht="39.75" customHeight="1" outlineLevel="1" x14ac:dyDescent="0.2">
      <c r="A37" s="146" t="s">
        <v>60</v>
      </c>
      <c r="B37" s="105" t="s">
        <v>185</v>
      </c>
      <c r="C37" s="149" t="s">
        <v>2</v>
      </c>
      <c r="D37" s="172">
        <v>5</v>
      </c>
      <c r="E37" s="173"/>
      <c r="F37" s="173">
        <f t="shared" si="0"/>
        <v>0</v>
      </c>
    </row>
    <row r="38" spans="1:253" ht="68.25" customHeight="1" outlineLevel="1" x14ac:dyDescent="0.2">
      <c r="A38" s="146" t="s">
        <v>109</v>
      </c>
      <c r="B38" s="105" t="s">
        <v>124</v>
      </c>
      <c r="C38" s="150" t="s">
        <v>2</v>
      </c>
      <c r="D38" s="169">
        <v>4</v>
      </c>
      <c r="E38" s="170"/>
      <c r="F38" s="171">
        <f t="shared" si="0"/>
        <v>0</v>
      </c>
    </row>
    <row r="39" spans="1:253" s="96" customFormat="1" ht="21" x14ac:dyDescent="0.2">
      <c r="A39" s="151"/>
      <c r="B39" s="151"/>
      <c r="C39" s="151"/>
      <c r="D39" s="151"/>
      <c r="E39" s="152" t="s">
        <v>103</v>
      </c>
      <c r="F39" s="153">
        <f>F34+F31+F21+F12</f>
        <v>0</v>
      </c>
      <c r="G39" s="122"/>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row>
    <row r="40" spans="1:253" s="96" customFormat="1" ht="5.0999999999999996" customHeight="1" x14ac:dyDescent="0.2">
      <c r="A40" s="154"/>
      <c r="B40" s="154"/>
      <c r="C40" s="154"/>
      <c r="D40" s="155"/>
      <c r="E40" s="156"/>
      <c r="F40" s="156"/>
      <c r="G40" s="120"/>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row>
    <row r="41" spans="1:253" s="96" customFormat="1" ht="21" x14ac:dyDescent="0.2">
      <c r="A41" s="196" t="s">
        <v>104</v>
      </c>
      <c r="B41" s="196"/>
      <c r="C41" s="196"/>
      <c r="D41" s="196"/>
      <c r="E41" s="196"/>
      <c r="F41" s="196"/>
      <c r="G41" s="118"/>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row>
    <row r="42" spans="1:253" ht="18.75" x14ac:dyDescent="0.2">
      <c r="A42" s="165"/>
      <c r="B42" s="147" t="s">
        <v>38</v>
      </c>
      <c r="C42" s="166"/>
      <c r="D42" s="167"/>
      <c r="E42" s="168"/>
      <c r="F42" s="148">
        <f>SUM(F43:F49)</f>
        <v>0</v>
      </c>
    </row>
    <row r="43" spans="1:253" s="96" customFormat="1" ht="116.25" customHeight="1" outlineLevel="1" x14ac:dyDescent="0.2">
      <c r="A43" s="146" t="s">
        <v>39</v>
      </c>
      <c r="B43" s="105" t="s">
        <v>129</v>
      </c>
      <c r="C43" s="150" t="s">
        <v>40</v>
      </c>
      <c r="D43" s="169">
        <v>823.01</v>
      </c>
      <c r="E43" s="170"/>
      <c r="F43" s="171">
        <f t="shared" ref="F43:F49" si="1">E43*D43</f>
        <v>0</v>
      </c>
      <c r="G43" s="118"/>
      <c r="H43" s="94"/>
      <c r="I43" s="94"/>
      <c r="J43" s="94"/>
      <c r="K43" s="94"/>
      <c r="L43" s="94"/>
      <c r="M43" s="94"/>
      <c r="N43" s="94"/>
      <c r="O43" s="94"/>
      <c r="P43" s="94"/>
      <c r="Q43" s="94"/>
      <c r="R43" s="94"/>
      <c r="S43" s="94"/>
      <c r="T43" s="94"/>
      <c r="U43" s="93"/>
      <c r="V43" s="93"/>
      <c r="W43" s="93"/>
      <c r="X43" s="93"/>
      <c r="Y43" s="93"/>
      <c r="Z43" s="93"/>
      <c r="AA43" s="93"/>
      <c r="AB43" s="93"/>
      <c r="AC43" s="93"/>
      <c r="AD43" s="93"/>
      <c r="AE43" s="93"/>
      <c r="AF43" s="94"/>
      <c r="AG43" s="94"/>
      <c r="AH43" s="94"/>
      <c r="AI43" s="94"/>
      <c r="AJ43" s="94"/>
      <c r="AK43" s="94"/>
      <c r="AL43" s="94"/>
      <c r="AM43" s="94"/>
      <c r="AN43" s="94"/>
      <c r="AO43" s="94"/>
      <c r="AP43" s="94"/>
      <c r="AQ43" s="94"/>
      <c r="AR43" s="94"/>
      <c r="AS43" s="94"/>
      <c r="AT43" s="94"/>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row>
    <row r="44" spans="1:253" s="95" customFormat="1" ht="119.25" customHeight="1" outlineLevel="1" x14ac:dyDescent="0.2">
      <c r="A44" s="146" t="s">
        <v>164</v>
      </c>
      <c r="B44" s="105" t="s">
        <v>175</v>
      </c>
      <c r="C44" s="149" t="s">
        <v>40</v>
      </c>
      <c r="D44" s="172">
        <v>154.6</v>
      </c>
      <c r="E44" s="173"/>
      <c r="F44" s="173">
        <f t="shared" si="1"/>
        <v>0</v>
      </c>
      <c r="G44" s="120"/>
      <c r="I44" s="94"/>
      <c r="U44" s="93"/>
      <c r="V44" s="93"/>
      <c r="W44" s="93"/>
      <c r="X44" s="93"/>
      <c r="Y44" s="93"/>
      <c r="Z44" s="93"/>
      <c r="AA44" s="93"/>
      <c r="AB44" s="93"/>
      <c r="AC44" s="93"/>
      <c r="AD44" s="93"/>
      <c r="AE44" s="93"/>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c r="HA44" s="96"/>
      <c r="HB44" s="96"/>
      <c r="HC44" s="96"/>
      <c r="HD44" s="96"/>
      <c r="HE44" s="96"/>
      <c r="HF44" s="96"/>
      <c r="HG44" s="96"/>
      <c r="HH44" s="96"/>
      <c r="HI44" s="96"/>
      <c r="HJ44" s="96"/>
      <c r="HK44" s="96"/>
      <c r="HL44" s="96"/>
      <c r="HM44" s="96"/>
      <c r="HN44" s="96"/>
      <c r="HO44" s="96"/>
      <c r="HP44" s="96"/>
      <c r="HQ44" s="96"/>
      <c r="HR44" s="96"/>
      <c r="HS44" s="96"/>
      <c r="HT44" s="96"/>
      <c r="HU44" s="96"/>
      <c r="HV44" s="96"/>
      <c r="HW44" s="96"/>
      <c r="HX44" s="96"/>
      <c r="HY44" s="96"/>
      <c r="HZ44" s="96"/>
      <c r="IA44" s="96"/>
      <c r="IB44" s="96"/>
      <c r="IC44" s="96"/>
      <c r="ID44" s="96"/>
      <c r="IE44" s="96"/>
      <c r="IF44" s="96"/>
      <c r="IG44" s="96"/>
      <c r="IH44" s="96"/>
      <c r="II44" s="96"/>
      <c r="IJ44" s="96"/>
      <c r="IK44" s="96"/>
      <c r="IL44" s="96"/>
      <c r="IM44" s="96"/>
      <c r="IN44" s="96"/>
      <c r="IO44" s="96"/>
      <c r="IP44" s="96"/>
      <c r="IQ44" s="96"/>
      <c r="IR44" s="96"/>
      <c r="IS44" s="96"/>
    </row>
    <row r="45" spans="1:253" s="95" customFormat="1" ht="79.5" customHeight="1" outlineLevel="1" x14ac:dyDescent="0.2">
      <c r="A45" s="146" t="s">
        <v>42</v>
      </c>
      <c r="B45" s="105" t="s">
        <v>205</v>
      </c>
      <c r="C45" s="149" t="s">
        <v>40</v>
      </c>
      <c r="D45" s="172">
        <v>51.47</v>
      </c>
      <c r="E45" s="173"/>
      <c r="F45" s="173">
        <f t="shared" si="1"/>
        <v>0</v>
      </c>
      <c r="G45" s="120"/>
      <c r="U45" s="93"/>
      <c r="V45" s="93"/>
      <c r="W45" s="93"/>
      <c r="X45" s="93"/>
      <c r="Y45" s="93"/>
      <c r="Z45" s="93"/>
      <c r="AA45" s="93"/>
      <c r="AB45" s="93"/>
      <c r="AC45" s="93"/>
      <c r="AD45" s="93"/>
      <c r="AE45" s="93"/>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c r="HA45" s="96"/>
      <c r="HB45" s="96"/>
      <c r="HC45" s="96"/>
      <c r="HD45" s="96"/>
      <c r="HE45" s="96"/>
      <c r="HF45" s="96"/>
      <c r="HG45" s="96"/>
      <c r="HH45" s="96"/>
      <c r="HI45" s="96"/>
      <c r="HJ45" s="96"/>
      <c r="HK45" s="96"/>
      <c r="HL45" s="96"/>
      <c r="HM45" s="96"/>
      <c r="HN45" s="96"/>
      <c r="HO45" s="96"/>
      <c r="HP45" s="96"/>
      <c r="HQ45" s="96"/>
      <c r="HR45" s="96"/>
      <c r="HS45" s="96"/>
      <c r="HT45" s="96"/>
      <c r="HU45" s="96"/>
      <c r="HV45" s="96"/>
      <c r="HW45" s="96"/>
      <c r="HX45" s="96"/>
      <c r="HY45" s="96"/>
      <c r="HZ45" s="96"/>
      <c r="IA45" s="96"/>
      <c r="IB45" s="96"/>
      <c r="IC45" s="96"/>
      <c r="ID45" s="96"/>
      <c r="IE45" s="96"/>
      <c r="IF45" s="96"/>
      <c r="IG45" s="96"/>
      <c r="IH45" s="96"/>
      <c r="II45" s="96"/>
      <c r="IJ45" s="96"/>
      <c r="IK45" s="96"/>
      <c r="IL45" s="96"/>
      <c r="IM45" s="96"/>
      <c r="IN45" s="96"/>
      <c r="IO45" s="96"/>
      <c r="IP45" s="96"/>
      <c r="IQ45" s="96"/>
      <c r="IR45" s="96"/>
      <c r="IS45" s="96"/>
    </row>
    <row r="46" spans="1:253" s="95" customFormat="1" ht="80.25" customHeight="1" outlineLevel="1" x14ac:dyDescent="0.2">
      <c r="A46" s="146" t="s">
        <v>44</v>
      </c>
      <c r="B46" s="105" t="s">
        <v>206</v>
      </c>
      <c r="C46" s="149" t="s">
        <v>40</v>
      </c>
      <c r="D46" s="172">
        <v>285.68</v>
      </c>
      <c r="E46" s="173"/>
      <c r="F46" s="173">
        <f>E46*D46</f>
        <v>0</v>
      </c>
      <c r="G46" s="120"/>
      <c r="U46" s="93"/>
      <c r="V46" s="93"/>
      <c r="W46" s="93"/>
      <c r="X46" s="93"/>
      <c r="Y46" s="93"/>
      <c r="Z46" s="93"/>
      <c r="AA46" s="93"/>
      <c r="AB46" s="93"/>
      <c r="AC46" s="93"/>
      <c r="AD46" s="93"/>
      <c r="AE46" s="93"/>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c r="HA46" s="96"/>
      <c r="HB46" s="96"/>
      <c r="HC46" s="96"/>
      <c r="HD46" s="96"/>
      <c r="HE46" s="96"/>
      <c r="HF46" s="96"/>
      <c r="HG46" s="96"/>
      <c r="HH46" s="96"/>
      <c r="HI46" s="96"/>
      <c r="HJ46" s="96"/>
      <c r="HK46" s="96"/>
      <c r="HL46" s="96"/>
      <c r="HM46" s="96"/>
      <c r="HN46" s="96"/>
      <c r="HO46" s="96"/>
      <c r="HP46" s="96"/>
      <c r="HQ46" s="96"/>
      <c r="HR46" s="96"/>
      <c r="HS46" s="96"/>
      <c r="HT46" s="96"/>
      <c r="HU46" s="96"/>
      <c r="HV46" s="96"/>
      <c r="HW46" s="96"/>
      <c r="HX46" s="96"/>
      <c r="HY46" s="96"/>
      <c r="HZ46" s="96"/>
      <c r="IA46" s="96"/>
      <c r="IB46" s="96"/>
      <c r="IC46" s="96"/>
      <c r="ID46" s="96"/>
      <c r="IE46" s="96"/>
      <c r="IF46" s="96"/>
      <c r="IG46" s="96"/>
      <c r="IH46" s="96"/>
      <c r="II46" s="96"/>
      <c r="IJ46" s="96"/>
      <c r="IK46" s="96"/>
      <c r="IL46" s="96"/>
      <c r="IM46" s="96"/>
      <c r="IN46" s="96"/>
      <c r="IO46" s="96"/>
      <c r="IP46" s="96"/>
      <c r="IQ46" s="96"/>
      <c r="IR46" s="96"/>
      <c r="IS46" s="96"/>
    </row>
    <row r="47" spans="1:253" s="95" customFormat="1" ht="68.25" customHeight="1" outlineLevel="1" x14ac:dyDescent="0.2">
      <c r="A47" s="146" t="s">
        <v>43</v>
      </c>
      <c r="B47" s="105" t="s">
        <v>186</v>
      </c>
      <c r="C47" s="149" t="s">
        <v>40</v>
      </c>
      <c r="D47" s="172">
        <v>485.86</v>
      </c>
      <c r="E47" s="173"/>
      <c r="F47" s="173">
        <f t="shared" si="1"/>
        <v>0</v>
      </c>
      <c r="G47" s="120"/>
      <c r="U47" s="93"/>
      <c r="V47" s="93"/>
      <c r="W47" s="93"/>
      <c r="X47" s="93"/>
      <c r="Y47" s="93"/>
      <c r="Z47" s="93"/>
      <c r="AA47" s="93"/>
      <c r="AB47" s="93"/>
      <c r="AC47" s="93"/>
      <c r="AD47" s="93"/>
      <c r="AE47" s="93"/>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c r="HA47" s="96"/>
      <c r="HB47" s="96"/>
      <c r="HC47" s="96"/>
      <c r="HD47" s="96"/>
      <c r="HE47" s="96"/>
      <c r="HF47" s="96"/>
      <c r="HG47" s="96"/>
      <c r="HH47" s="96"/>
      <c r="HI47" s="96"/>
      <c r="HJ47" s="96"/>
      <c r="HK47" s="96"/>
      <c r="HL47" s="96"/>
      <c r="HM47" s="96"/>
      <c r="HN47" s="96"/>
      <c r="HO47" s="96"/>
      <c r="HP47" s="96"/>
      <c r="HQ47" s="96"/>
      <c r="HR47" s="96"/>
      <c r="HS47" s="96"/>
      <c r="HT47" s="96"/>
      <c r="HU47" s="96"/>
      <c r="HV47" s="96"/>
      <c r="HW47" s="96"/>
      <c r="HX47" s="96"/>
      <c r="HY47" s="96"/>
      <c r="HZ47" s="96"/>
      <c r="IA47" s="96"/>
      <c r="IB47" s="96"/>
      <c r="IC47" s="96"/>
      <c r="ID47" s="96"/>
      <c r="IE47" s="96"/>
      <c r="IF47" s="96"/>
      <c r="IG47" s="96"/>
      <c r="IH47" s="96"/>
      <c r="II47" s="96"/>
      <c r="IJ47" s="96"/>
      <c r="IK47" s="96"/>
      <c r="IL47" s="96"/>
      <c r="IM47" s="96"/>
      <c r="IN47" s="96"/>
      <c r="IO47" s="96"/>
      <c r="IP47" s="96"/>
      <c r="IQ47" s="96"/>
      <c r="IR47" s="96"/>
      <c r="IS47" s="96"/>
    </row>
    <row r="48" spans="1:253" s="95" customFormat="1" ht="94.5" customHeight="1" outlineLevel="1" x14ac:dyDescent="0.2">
      <c r="A48" s="146" t="s">
        <v>61</v>
      </c>
      <c r="B48" s="105" t="s">
        <v>131</v>
      </c>
      <c r="C48" s="149" t="s">
        <v>2</v>
      </c>
      <c r="D48" s="172">
        <v>4</v>
      </c>
      <c r="E48" s="173"/>
      <c r="F48" s="173">
        <f t="shared" si="1"/>
        <v>0</v>
      </c>
      <c r="G48" s="120"/>
      <c r="U48" s="93"/>
      <c r="V48" s="93"/>
      <c r="W48" s="93"/>
      <c r="X48" s="93"/>
      <c r="Y48" s="93"/>
      <c r="Z48" s="93"/>
      <c r="AA48" s="93"/>
      <c r="AB48" s="93"/>
      <c r="AC48" s="93"/>
      <c r="AD48" s="93"/>
      <c r="AE48" s="93"/>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c r="HA48" s="96"/>
      <c r="HB48" s="96"/>
      <c r="HC48" s="96"/>
      <c r="HD48" s="96"/>
      <c r="HE48" s="96"/>
      <c r="HF48" s="96"/>
      <c r="HG48" s="96"/>
      <c r="HH48" s="96"/>
      <c r="HI48" s="96"/>
      <c r="HJ48" s="96"/>
      <c r="HK48" s="96"/>
      <c r="HL48" s="96"/>
      <c r="HM48" s="96"/>
      <c r="HN48" s="96"/>
      <c r="HO48" s="96"/>
      <c r="HP48" s="96"/>
      <c r="HQ48" s="96"/>
      <c r="HR48" s="96"/>
      <c r="HS48" s="96"/>
      <c r="HT48" s="96"/>
      <c r="HU48" s="96"/>
      <c r="HV48" s="96"/>
      <c r="HW48" s="96"/>
      <c r="HX48" s="96"/>
      <c r="HY48" s="96"/>
      <c r="HZ48" s="96"/>
      <c r="IA48" s="96"/>
      <c r="IB48" s="96"/>
      <c r="IC48" s="96"/>
      <c r="ID48" s="96"/>
      <c r="IE48" s="96"/>
      <c r="IF48" s="96"/>
      <c r="IG48" s="96"/>
      <c r="IH48" s="96"/>
      <c r="II48" s="96"/>
      <c r="IJ48" s="96"/>
      <c r="IK48" s="96"/>
      <c r="IL48" s="96"/>
      <c r="IM48" s="96"/>
      <c r="IN48" s="96"/>
      <c r="IO48" s="96"/>
      <c r="IP48" s="96"/>
      <c r="IQ48" s="96"/>
      <c r="IR48" s="96"/>
      <c r="IS48" s="96"/>
    </row>
    <row r="49" spans="1:253" s="95" customFormat="1" ht="67.5" customHeight="1" outlineLevel="1" x14ac:dyDescent="0.2">
      <c r="A49" s="149" t="s">
        <v>46</v>
      </c>
      <c r="B49" s="105" t="s">
        <v>136</v>
      </c>
      <c r="C49" s="149" t="s">
        <v>40</v>
      </c>
      <c r="D49" s="172">
        <v>268.33999999999997</v>
      </c>
      <c r="E49" s="173"/>
      <c r="F49" s="173">
        <f t="shared" si="1"/>
        <v>0</v>
      </c>
      <c r="G49" s="121"/>
      <c r="U49" s="93"/>
      <c r="V49" s="93"/>
      <c r="W49" s="93"/>
      <c r="X49" s="93"/>
      <c r="Y49" s="93"/>
      <c r="Z49" s="93"/>
      <c r="AA49" s="93"/>
      <c r="AB49" s="93"/>
      <c r="AC49" s="93"/>
      <c r="AD49" s="93"/>
      <c r="AE49" s="93"/>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c r="HA49" s="96"/>
      <c r="HB49" s="96"/>
      <c r="HC49" s="96"/>
      <c r="HD49" s="96"/>
      <c r="HE49" s="96"/>
      <c r="HF49" s="96"/>
      <c r="HG49" s="96"/>
      <c r="HH49" s="96"/>
      <c r="HI49" s="96"/>
      <c r="HJ49" s="96"/>
      <c r="HK49" s="96"/>
      <c r="HL49" s="96"/>
      <c r="HM49" s="96"/>
      <c r="HN49" s="96"/>
      <c r="HO49" s="96"/>
      <c r="HP49" s="96"/>
      <c r="HQ49" s="96"/>
      <c r="HR49" s="96"/>
      <c r="HS49" s="96"/>
      <c r="HT49" s="96"/>
      <c r="HU49" s="96"/>
      <c r="HV49" s="96"/>
      <c r="HW49" s="96"/>
      <c r="HX49" s="96"/>
      <c r="HY49" s="96"/>
      <c r="HZ49" s="96"/>
      <c r="IA49" s="96"/>
      <c r="IB49" s="96"/>
      <c r="IC49" s="96"/>
      <c r="ID49" s="96"/>
      <c r="IE49" s="96"/>
      <c r="IF49" s="96"/>
      <c r="IG49" s="96"/>
      <c r="IH49" s="96"/>
      <c r="II49" s="96"/>
      <c r="IJ49" s="96"/>
      <c r="IK49" s="96"/>
      <c r="IL49" s="96"/>
      <c r="IM49" s="96"/>
      <c r="IN49" s="96"/>
      <c r="IO49" s="96"/>
      <c r="IP49" s="96"/>
      <c r="IQ49" s="96"/>
      <c r="IR49" s="96"/>
      <c r="IS49" s="96"/>
    </row>
    <row r="50" spans="1:253" ht="18.75" x14ac:dyDescent="0.2">
      <c r="A50" s="165"/>
      <c r="B50" s="147" t="s">
        <v>47</v>
      </c>
      <c r="C50" s="166"/>
      <c r="D50" s="167"/>
      <c r="E50" s="168"/>
      <c r="F50" s="148">
        <f>SUM(F51:F53)</f>
        <v>0</v>
      </c>
    </row>
    <row r="51" spans="1:253" s="95" customFormat="1" ht="69" customHeight="1" outlineLevel="1" x14ac:dyDescent="0.2">
      <c r="A51" s="146" t="s">
        <v>62</v>
      </c>
      <c r="B51" s="105" t="s">
        <v>132</v>
      </c>
      <c r="C51" s="150" t="s">
        <v>1</v>
      </c>
      <c r="D51" s="169">
        <v>325.86</v>
      </c>
      <c r="E51" s="170"/>
      <c r="F51" s="145">
        <f>E51*D51</f>
        <v>0</v>
      </c>
      <c r="G51" s="120"/>
      <c r="I51" s="93"/>
      <c r="J51" s="93"/>
      <c r="K51" s="93"/>
      <c r="L51" s="93"/>
      <c r="M51" s="93"/>
      <c r="N51" s="93"/>
      <c r="O51" s="93"/>
      <c r="P51" s="93"/>
      <c r="Q51" s="93"/>
      <c r="R51" s="93"/>
      <c r="S51" s="93"/>
      <c r="T51" s="93"/>
      <c r="U51" s="93"/>
      <c r="V51" s="93"/>
      <c r="W51" s="93"/>
      <c r="X51" s="93"/>
      <c r="Y51" s="93"/>
      <c r="Z51" s="93"/>
      <c r="AA51" s="93"/>
      <c r="AB51" s="93"/>
      <c r="AC51" s="93"/>
      <c r="AD51" s="93"/>
      <c r="AE51" s="93"/>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c r="HA51" s="96"/>
      <c r="HB51" s="96"/>
      <c r="HC51" s="96"/>
      <c r="HD51" s="96"/>
      <c r="HE51" s="96"/>
      <c r="HF51" s="96"/>
      <c r="HG51" s="96"/>
      <c r="HH51" s="96"/>
      <c r="HI51" s="96"/>
      <c r="HJ51" s="96"/>
      <c r="HK51" s="96"/>
      <c r="HL51" s="96"/>
      <c r="HM51" s="96"/>
      <c r="HN51" s="96"/>
      <c r="HO51" s="96"/>
      <c r="HP51" s="96"/>
      <c r="HQ51" s="96"/>
      <c r="HR51" s="96"/>
      <c r="HS51" s="96"/>
      <c r="HT51" s="96"/>
      <c r="HU51" s="96"/>
      <c r="HV51" s="96"/>
      <c r="HW51" s="96"/>
      <c r="HX51" s="96"/>
      <c r="HY51" s="96"/>
      <c r="HZ51" s="96"/>
      <c r="IA51" s="96"/>
      <c r="IB51" s="96"/>
      <c r="IC51" s="96"/>
      <c r="ID51" s="96"/>
      <c r="IE51" s="96"/>
      <c r="IF51" s="96"/>
      <c r="IG51" s="96"/>
      <c r="IH51" s="96"/>
      <c r="II51" s="96"/>
      <c r="IJ51" s="96"/>
      <c r="IK51" s="96"/>
      <c r="IL51" s="96"/>
      <c r="IM51" s="96"/>
      <c r="IN51" s="96"/>
      <c r="IO51" s="96"/>
      <c r="IP51" s="96"/>
      <c r="IQ51" s="96"/>
      <c r="IR51" s="96"/>
      <c r="IS51" s="96"/>
    </row>
    <row r="52" spans="1:253" s="95" customFormat="1" ht="81" customHeight="1" outlineLevel="1" x14ac:dyDescent="0.2">
      <c r="A52" s="146" t="s">
        <v>63</v>
      </c>
      <c r="B52" s="105" t="s">
        <v>167</v>
      </c>
      <c r="C52" s="150" t="s">
        <v>2</v>
      </c>
      <c r="D52" s="169">
        <v>4</v>
      </c>
      <c r="E52" s="170"/>
      <c r="F52" s="145">
        <f>E52*D52</f>
        <v>0</v>
      </c>
      <c r="G52" s="120"/>
      <c r="I52" s="93"/>
      <c r="J52" s="93"/>
      <c r="K52" s="93"/>
      <c r="L52" s="93"/>
      <c r="M52" s="93"/>
      <c r="N52" s="93"/>
      <c r="O52" s="93"/>
      <c r="P52" s="93"/>
      <c r="Q52" s="93"/>
      <c r="R52" s="93"/>
      <c r="S52" s="93"/>
      <c r="T52" s="93"/>
      <c r="U52" s="93"/>
      <c r="V52" s="93"/>
      <c r="W52" s="93"/>
      <c r="X52" s="93"/>
      <c r="Y52" s="93"/>
      <c r="Z52" s="93"/>
      <c r="AA52" s="93"/>
      <c r="AB52" s="93"/>
      <c r="AC52" s="93"/>
      <c r="AD52" s="93"/>
      <c r="AE52" s="93"/>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6"/>
      <c r="FT52" s="96"/>
      <c r="FU52" s="96"/>
      <c r="FV52" s="96"/>
      <c r="FW52" s="96"/>
      <c r="FX52" s="96"/>
      <c r="FY52" s="96"/>
      <c r="FZ52" s="96"/>
      <c r="GA52" s="96"/>
      <c r="GB52" s="96"/>
      <c r="GC52" s="96"/>
      <c r="GD52" s="96"/>
      <c r="GE52" s="96"/>
      <c r="GF52" s="96"/>
      <c r="GG52" s="96"/>
      <c r="GH52" s="96"/>
      <c r="GI52" s="96"/>
      <c r="GJ52" s="96"/>
      <c r="GK52" s="96"/>
      <c r="GL52" s="96"/>
      <c r="GM52" s="96"/>
      <c r="GN52" s="96"/>
      <c r="GO52" s="96"/>
      <c r="GP52" s="96"/>
      <c r="GQ52" s="96"/>
      <c r="GR52" s="96"/>
      <c r="GS52" s="96"/>
      <c r="GT52" s="96"/>
      <c r="GU52" s="96"/>
      <c r="GV52" s="96"/>
      <c r="GW52" s="96"/>
      <c r="GX52" s="96"/>
      <c r="GY52" s="96"/>
      <c r="GZ52" s="96"/>
      <c r="HA52" s="96"/>
      <c r="HB52" s="96"/>
      <c r="HC52" s="96"/>
      <c r="HD52" s="96"/>
      <c r="HE52" s="96"/>
      <c r="HF52" s="96"/>
      <c r="HG52" s="96"/>
      <c r="HH52" s="96"/>
      <c r="HI52" s="96"/>
      <c r="HJ52" s="96"/>
      <c r="HK52" s="96"/>
      <c r="HL52" s="96"/>
      <c r="HM52" s="96"/>
      <c r="HN52" s="96"/>
      <c r="HO52" s="96"/>
      <c r="HP52" s="96"/>
      <c r="HQ52" s="96"/>
      <c r="HR52" s="96"/>
      <c r="HS52" s="96"/>
      <c r="HT52" s="96"/>
      <c r="HU52" s="96"/>
      <c r="HV52" s="96"/>
      <c r="HW52" s="96"/>
      <c r="HX52" s="96"/>
      <c r="HY52" s="96"/>
      <c r="HZ52" s="96"/>
      <c r="IA52" s="96"/>
      <c r="IB52" s="96"/>
      <c r="IC52" s="96"/>
      <c r="ID52" s="96"/>
      <c r="IE52" s="96"/>
      <c r="IF52" s="96"/>
      <c r="IG52" s="96"/>
      <c r="IH52" s="96"/>
      <c r="II52" s="96"/>
      <c r="IJ52" s="96"/>
      <c r="IK52" s="96"/>
      <c r="IL52" s="96"/>
      <c r="IM52" s="96"/>
      <c r="IN52" s="96"/>
      <c r="IO52" s="96"/>
      <c r="IP52" s="96"/>
      <c r="IQ52" s="96"/>
      <c r="IR52" s="96"/>
      <c r="IS52" s="96"/>
    </row>
    <row r="53" spans="1:253" s="95" customFormat="1" ht="76.5" customHeight="1" outlineLevel="1" x14ac:dyDescent="0.2">
      <c r="A53" s="146" t="s">
        <v>130</v>
      </c>
      <c r="B53" s="105" t="s">
        <v>133</v>
      </c>
      <c r="C53" s="150" t="s">
        <v>2</v>
      </c>
      <c r="D53" s="169">
        <v>30</v>
      </c>
      <c r="E53" s="170"/>
      <c r="F53" s="145">
        <f>E53*D53</f>
        <v>0</v>
      </c>
      <c r="G53" s="120"/>
      <c r="I53" s="93"/>
      <c r="J53" s="93"/>
      <c r="K53" s="93"/>
      <c r="L53" s="93"/>
      <c r="M53" s="93"/>
      <c r="N53" s="93"/>
      <c r="O53" s="93"/>
      <c r="P53" s="93"/>
      <c r="Q53" s="93"/>
      <c r="R53" s="93"/>
      <c r="S53" s="93"/>
      <c r="T53" s="93"/>
      <c r="U53" s="93"/>
      <c r="V53" s="93"/>
      <c r="W53" s="93"/>
      <c r="X53" s="93"/>
      <c r="Y53" s="93"/>
      <c r="Z53" s="93"/>
      <c r="AA53" s="93"/>
      <c r="AB53" s="93"/>
      <c r="AC53" s="93"/>
      <c r="AD53" s="93"/>
      <c r="AE53" s="93"/>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96"/>
      <c r="FO53" s="96"/>
      <c r="FP53" s="96"/>
      <c r="FQ53" s="96"/>
      <c r="FR53" s="96"/>
      <c r="FS53" s="96"/>
      <c r="FT53" s="96"/>
      <c r="FU53" s="96"/>
      <c r="FV53" s="96"/>
      <c r="FW53" s="96"/>
      <c r="FX53" s="96"/>
      <c r="FY53" s="96"/>
      <c r="FZ53" s="96"/>
      <c r="GA53" s="96"/>
      <c r="GB53" s="96"/>
      <c r="GC53" s="96"/>
      <c r="GD53" s="96"/>
      <c r="GE53" s="96"/>
      <c r="GF53" s="96"/>
      <c r="GG53" s="96"/>
      <c r="GH53" s="96"/>
      <c r="GI53" s="96"/>
      <c r="GJ53" s="96"/>
      <c r="GK53" s="96"/>
      <c r="GL53" s="96"/>
      <c r="GM53" s="96"/>
      <c r="GN53" s="96"/>
      <c r="GO53" s="96"/>
      <c r="GP53" s="96"/>
      <c r="GQ53" s="96"/>
      <c r="GR53" s="96"/>
      <c r="GS53" s="96"/>
      <c r="GT53" s="96"/>
      <c r="GU53" s="96"/>
      <c r="GV53" s="96"/>
      <c r="GW53" s="96"/>
      <c r="GX53" s="96"/>
      <c r="GY53" s="96"/>
      <c r="GZ53" s="96"/>
      <c r="HA53" s="96"/>
      <c r="HB53" s="96"/>
      <c r="HC53" s="96"/>
      <c r="HD53" s="96"/>
      <c r="HE53" s="96"/>
      <c r="HF53" s="96"/>
      <c r="HG53" s="96"/>
      <c r="HH53" s="96"/>
      <c r="HI53" s="96"/>
      <c r="HJ53" s="96"/>
      <c r="HK53" s="96"/>
      <c r="HL53" s="96"/>
      <c r="HM53" s="96"/>
      <c r="HN53" s="96"/>
      <c r="HO53" s="96"/>
      <c r="HP53" s="96"/>
      <c r="HQ53" s="96"/>
      <c r="HR53" s="96"/>
      <c r="HS53" s="96"/>
      <c r="HT53" s="96"/>
      <c r="HU53" s="96"/>
      <c r="HV53" s="96"/>
      <c r="HW53" s="96"/>
      <c r="HX53" s="96"/>
      <c r="HY53" s="96"/>
      <c r="HZ53" s="96"/>
      <c r="IA53" s="96"/>
      <c r="IB53" s="96"/>
      <c r="IC53" s="96"/>
      <c r="ID53" s="96"/>
      <c r="IE53" s="96"/>
      <c r="IF53" s="96"/>
      <c r="IG53" s="96"/>
      <c r="IH53" s="96"/>
      <c r="II53" s="96"/>
      <c r="IJ53" s="96"/>
      <c r="IK53" s="96"/>
      <c r="IL53" s="96"/>
      <c r="IM53" s="96"/>
      <c r="IN53" s="96"/>
      <c r="IO53" s="96"/>
      <c r="IP53" s="96"/>
      <c r="IQ53" s="96"/>
      <c r="IR53" s="96"/>
      <c r="IS53" s="96"/>
    </row>
    <row r="54" spans="1:253" ht="18.75" x14ac:dyDescent="0.2">
      <c r="A54" s="165"/>
      <c r="B54" s="147" t="s">
        <v>64</v>
      </c>
      <c r="C54" s="166"/>
      <c r="D54" s="167"/>
      <c r="E54" s="168"/>
      <c r="F54" s="148">
        <f>SUM(F55:F55)</f>
        <v>0</v>
      </c>
    </row>
    <row r="55" spans="1:253" s="95" customFormat="1" ht="147.75" customHeight="1" outlineLevel="1" x14ac:dyDescent="0.2">
      <c r="A55" s="146" t="s">
        <v>65</v>
      </c>
      <c r="B55" s="105" t="s">
        <v>187</v>
      </c>
      <c r="C55" s="149" t="s">
        <v>2</v>
      </c>
      <c r="D55" s="172">
        <v>34</v>
      </c>
      <c r="E55" s="173"/>
      <c r="F55" s="173">
        <f>E55*D55</f>
        <v>0</v>
      </c>
      <c r="G55" s="120"/>
      <c r="I55" s="93"/>
      <c r="J55" s="93"/>
      <c r="K55" s="93"/>
      <c r="L55" s="93"/>
      <c r="M55" s="93"/>
      <c r="N55" s="93"/>
      <c r="O55" s="93"/>
      <c r="P55" s="93"/>
      <c r="Q55" s="93"/>
      <c r="R55" s="93"/>
      <c r="S55" s="93"/>
      <c r="T55" s="93"/>
      <c r="U55" s="93"/>
      <c r="V55" s="93"/>
      <c r="W55" s="93"/>
      <c r="X55" s="93"/>
      <c r="Y55" s="93"/>
      <c r="Z55" s="93"/>
      <c r="AA55" s="93"/>
      <c r="AB55" s="93"/>
      <c r="AC55" s="93"/>
      <c r="AD55" s="93"/>
      <c r="AE55" s="93"/>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c r="EO55" s="96"/>
      <c r="EP55" s="96"/>
      <c r="EQ55" s="96"/>
      <c r="ER55" s="96"/>
      <c r="ES55" s="96"/>
      <c r="ET55" s="96"/>
      <c r="EU55" s="96"/>
      <c r="EV55" s="96"/>
      <c r="EW55" s="96"/>
      <c r="EX55" s="96"/>
      <c r="EY55" s="96"/>
      <c r="EZ55" s="96"/>
      <c r="FA55" s="96"/>
      <c r="FB55" s="96"/>
      <c r="FC55" s="96"/>
      <c r="FD55" s="96"/>
      <c r="FE55" s="96"/>
      <c r="FF55" s="96"/>
      <c r="FG55" s="96"/>
      <c r="FH55" s="96"/>
      <c r="FI55" s="96"/>
      <c r="FJ55" s="96"/>
      <c r="FK55" s="96"/>
      <c r="FL55" s="96"/>
      <c r="FM55" s="96"/>
      <c r="FN55" s="96"/>
      <c r="FO55" s="96"/>
      <c r="FP55" s="96"/>
      <c r="FQ55" s="96"/>
      <c r="FR55" s="96"/>
      <c r="FS55" s="96"/>
      <c r="FT55" s="96"/>
      <c r="FU55" s="96"/>
      <c r="FV55" s="96"/>
      <c r="FW55" s="96"/>
      <c r="FX55" s="96"/>
      <c r="FY55" s="96"/>
      <c r="FZ55" s="96"/>
      <c r="GA55" s="96"/>
      <c r="GB55" s="96"/>
      <c r="GC55" s="96"/>
      <c r="GD55" s="96"/>
      <c r="GE55" s="96"/>
      <c r="GF55" s="96"/>
      <c r="GG55" s="96"/>
      <c r="GH55" s="96"/>
      <c r="GI55" s="96"/>
      <c r="GJ55" s="96"/>
      <c r="GK55" s="96"/>
      <c r="GL55" s="96"/>
      <c r="GM55" s="96"/>
      <c r="GN55" s="96"/>
      <c r="GO55" s="96"/>
      <c r="GP55" s="96"/>
      <c r="GQ55" s="96"/>
      <c r="GR55" s="96"/>
      <c r="GS55" s="96"/>
      <c r="GT55" s="96"/>
      <c r="GU55" s="96"/>
      <c r="GV55" s="96"/>
      <c r="GW55" s="96"/>
      <c r="GX55" s="96"/>
      <c r="GY55" s="96"/>
      <c r="GZ55" s="96"/>
      <c r="HA55" s="96"/>
      <c r="HB55" s="96"/>
      <c r="HC55" s="96"/>
      <c r="HD55" s="96"/>
      <c r="HE55" s="96"/>
      <c r="HF55" s="96"/>
      <c r="HG55" s="96"/>
      <c r="HH55" s="96"/>
      <c r="HI55" s="96"/>
      <c r="HJ55" s="96"/>
      <c r="HK55" s="96"/>
      <c r="HL55" s="96"/>
      <c r="HM55" s="96"/>
      <c r="HN55" s="96"/>
      <c r="HO55" s="96"/>
      <c r="HP55" s="96"/>
      <c r="HQ55" s="96"/>
      <c r="HR55" s="96"/>
      <c r="HS55" s="96"/>
      <c r="HT55" s="96"/>
      <c r="HU55" s="96"/>
      <c r="HV55" s="96"/>
      <c r="HW55" s="96"/>
      <c r="HX55" s="96"/>
      <c r="HY55" s="96"/>
      <c r="HZ55" s="96"/>
      <c r="IA55" s="96"/>
      <c r="IB55" s="96"/>
      <c r="IC55" s="96"/>
      <c r="ID55" s="96"/>
      <c r="IE55" s="96"/>
      <c r="IF55" s="96"/>
      <c r="IG55" s="96"/>
      <c r="IH55" s="96"/>
      <c r="II55" s="96"/>
      <c r="IJ55" s="96"/>
      <c r="IK55" s="96"/>
      <c r="IL55" s="96"/>
      <c r="IM55" s="96"/>
      <c r="IN55" s="96"/>
      <c r="IO55" s="96"/>
      <c r="IP55" s="96"/>
      <c r="IQ55" s="96"/>
      <c r="IR55" s="96"/>
      <c r="IS55" s="96"/>
    </row>
    <row r="56" spans="1:253" ht="18.75" x14ac:dyDescent="0.2">
      <c r="A56" s="165"/>
      <c r="B56" s="147" t="s">
        <v>66</v>
      </c>
      <c r="C56" s="166"/>
      <c r="D56" s="167"/>
      <c r="E56" s="168"/>
      <c r="F56" s="148">
        <f>SUM(F57:F60)</f>
        <v>0</v>
      </c>
    </row>
    <row r="57" spans="1:253" ht="79.5" customHeight="1" outlineLevel="1" x14ac:dyDescent="0.2">
      <c r="A57" s="146" t="s">
        <v>67</v>
      </c>
      <c r="B57" s="105" t="s">
        <v>188</v>
      </c>
      <c r="C57" s="149" t="s">
        <v>2</v>
      </c>
      <c r="D57" s="172">
        <v>2</v>
      </c>
      <c r="E57" s="173"/>
      <c r="F57" s="173">
        <f>E57*D57</f>
        <v>0</v>
      </c>
    </row>
    <row r="58" spans="1:253" ht="76.5" customHeight="1" outlineLevel="1" x14ac:dyDescent="0.2">
      <c r="A58" s="146" t="s">
        <v>102</v>
      </c>
      <c r="B58" s="105" t="s">
        <v>189</v>
      </c>
      <c r="C58" s="149" t="s">
        <v>2</v>
      </c>
      <c r="D58" s="172">
        <v>2</v>
      </c>
      <c r="E58" s="173"/>
      <c r="F58" s="173">
        <f>E58*D58</f>
        <v>0</v>
      </c>
    </row>
    <row r="59" spans="1:253" ht="119.25" customHeight="1" outlineLevel="1" x14ac:dyDescent="0.2">
      <c r="A59" s="146" t="s">
        <v>68</v>
      </c>
      <c r="B59" s="105" t="s">
        <v>190</v>
      </c>
      <c r="C59" s="149" t="s">
        <v>2</v>
      </c>
      <c r="D59" s="172">
        <v>4</v>
      </c>
      <c r="E59" s="173"/>
      <c r="F59" s="173">
        <f>E59*D59</f>
        <v>0</v>
      </c>
    </row>
    <row r="60" spans="1:253" ht="28.5" customHeight="1" outlineLevel="1" x14ac:dyDescent="0.2">
      <c r="A60" s="146" t="s">
        <v>69</v>
      </c>
      <c r="B60" s="105" t="s">
        <v>134</v>
      </c>
      <c r="C60" s="150" t="s">
        <v>2</v>
      </c>
      <c r="D60" s="169">
        <v>5</v>
      </c>
      <c r="E60" s="170"/>
      <c r="F60" s="171">
        <f>E60*D60</f>
        <v>0</v>
      </c>
    </row>
    <row r="61" spans="1:253" s="96" customFormat="1" ht="21" x14ac:dyDescent="0.2">
      <c r="A61" s="157"/>
      <c r="B61" s="157"/>
      <c r="C61" s="157"/>
      <c r="D61" s="157"/>
      <c r="E61" s="158" t="s">
        <v>105</v>
      </c>
      <c r="F61" s="159">
        <f>F56+F54+F50+F42</f>
        <v>0</v>
      </c>
      <c r="G61" s="122"/>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row>
    <row r="62" spans="1:253" s="96" customFormat="1" ht="5.0999999999999996" customHeight="1" x14ac:dyDescent="0.2">
      <c r="A62" s="154"/>
      <c r="B62" s="154"/>
      <c r="C62" s="154"/>
      <c r="D62" s="155"/>
      <c r="E62" s="156"/>
      <c r="F62" s="156"/>
      <c r="G62" s="120"/>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row>
    <row r="63" spans="1:253" s="96" customFormat="1" ht="21" x14ac:dyDescent="0.2">
      <c r="A63" s="197" t="s">
        <v>106</v>
      </c>
      <c r="B63" s="197"/>
      <c r="C63" s="197"/>
      <c r="D63" s="197"/>
      <c r="E63" s="197"/>
      <c r="F63" s="197"/>
      <c r="G63" s="118"/>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row>
    <row r="64" spans="1:253" ht="18.75" x14ac:dyDescent="0.2">
      <c r="A64" s="165"/>
      <c r="B64" s="147" t="s">
        <v>137</v>
      </c>
      <c r="C64" s="166"/>
      <c r="D64" s="167"/>
      <c r="E64" s="168"/>
      <c r="F64" s="148">
        <f>SUM(F65:F70)</f>
        <v>0</v>
      </c>
      <c r="G64" s="123"/>
      <c r="H64" s="110"/>
      <c r="I64" s="110"/>
      <c r="J64" s="110"/>
      <c r="K64" s="110"/>
      <c r="L64" s="110"/>
      <c r="M64" s="110"/>
      <c r="N64" s="110"/>
      <c r="O64" s="110"/>
    </row>
    <row r="65" spans="1:253" s="96" customFormat="1" ht="153" outlineLevel="1" x14ac:dyDescent="0.2">
      <c r="A65" s="146" t="s">
        <v>138</v>
      </c>
      <c r="B65" s="105" t="s">
        <v>146</v>
      </c>
      <c r="C65" s="150" t="s">
        <v>135</v>
      </c>
      <c r="D65" s="169">
        <v>1</v>
      </c>
      <c r="E65" s="170"/>
      <c r="F65" s="171">
        <f t="shared" ref="F65:F70" si="2">E65*D65</f>
        <v>0</v>
      </c>
      <c r="G65" s="12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row>
    <row r="66" spans="1:253" s="95" customFormat="1" ht="76.5" outlineLevel="1" x14ac:dyDescent="0.2">
      <c r="A66" s="146" t="s">
        <v>139</v>
      </c>
      <c r="B66" s="105" t="s">
        <v>147</v>
      </c>
      <c r="C66" s="149" t="s">
        <v>1</v>
      </c>
      <c r="D66" s="172">
        <v>143.94</v>
      </c>
      <c r="E66" s="173"/>
      <c r="F66" s="173">
        <f t="shared" si="2"/>
        <v>0</v>
      </c>
      <c r="G66" s="118"/>
      <c r="H66" s="94"/>
      <c r="I66" s="94"/>
      <c r="J66" s="94"/>
      <c r="K66" s="94"/>
      <c r="L66" s="94"/>
      <c r="M66" s="94"/>
      <c r="N66" s="94"/>
      <c r="O66" s="94"/>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96"/>
      <c r="GB66" s="96"/>
      <c r="GC66" s="96"/>
      <c r="GD66" s="96"/>
      <c r="GE66" s="96"/>
      <c r="GF66" s="96"/>
      <c r="GG66" s="96"/>
      <c r="GH66" s="96"/>
      <c r="GI66" s="96"/>
      <c r="GJ66" s="96"/>
      <c r="GK66" s="96"/>
      <c r="GL66" s="96"/>
      <c r="GM66" s="96"/>
      <c r="GN66" s="96"/>
      <c r="GO66" s="96"/>
      <c r="GP66" s="96"/>
      <c r="GQ66" s="96"/>
      <c r="GR66" s="96"/>
      <c r="GS66" s="96"/>
      <c r="GT66" s="96"/>
      <c r="GU66" s="96"/>
      <c r="GV66" s="96"/>
      <c r="GW66" s="96"/>
      <c r="GX66" s="96"/>
      <c r="GY66" s="96"/>
      <c r="GZ66" s="96"/>
      <c r="HA66" s="96"/>
      <c r="HB66" s="96"/>
      <c r="HC66" s="96"/>
      <c r="HD66" s="96"/>
      <c r="HE66" s="96"/>
      <c r="HF66" s="96"/>
      <c r="HG66" s="96"/>
      <c r="HH66" s="96"/>
      <c r="HI66" s="96"/>
      <c r="HJ66" s="96"/>
      <c r="HK66" s="96"/>
      <c r="HL66" s="96"/>
      <c r="HM66" s="96"/>
      <c r="HN66" s="96"/>
      <c r="HO66" s="96"/>
      <c r="HP66" s="96"/>
      <c r="HQ66" s="96"/>
      <c r="HR66" s="96"/>
      <c r="HS66" s="96"/>
      <c r="HT66" s="96"/>
      <c r="HU66" s="96"/>
      <c r="HV66" s="96"/>
      <c r="HW66" s="96"/>
      <c r="HX66" s="96"/>
      <c r="HY66" s="96"/>
      <c r="HZ66" s="96"/>
      <c r="IA66" s="96"/>
      <c r="IB66" s="96"/>
      <c r="IC66" s="96"/>
      <c r="ID66" s="96"/>
      <c r="IE66" s="96"/>
      <c r="IF66" s="96"/>
      <c r="IG66" s="96"/>
      <c r="IH66" s="96"/>
      <c r="II66" s="96"/>
      <c r="IJ66" s="96"/>
      <c r="IK66" s="96"/>
      <c r="IL66" s="96"/>
      <c r="IM66" s="96"/>
      <c r="IN66" s="96"/>
      <c r="IO66" s="96"/>
      <c r="IP66" s="96"/>
      <c r="IQ66" s="96"/>
      <c r="IR66" s="96"/>
      <c r="IS66" s="96"/>
    </row>
    <row r="67" spans="1:253" s="95" customFormat="1" ht="89.25" outlineLevel="1" x14ac:dyDescent="0.2">
      <c r="A67" s="146" t="s">
        <v>140</v>
      </c>
      <c r="B67" s="105" t="s">
        <v>148</v>
      </c>
      <c r="C67" s="149" t="s">
        <v>116</v>
      </c>
      <c r="D67" s="172">
        <v>204.38</v>
      </c>
      <c r="E67" s="173"/>
      <c r="F67" s="173">
        <f t="shared" si="2"/>
        <v>0</v>
      </c>
      <c r="G67" s="118"/>
      <c r="H67" s="94"/>
      <c r="I67" s="114"/>
      <c r="J67" s="94"/>
      <c r="K67" s="94"/>
      <c r="L67" s="94"/>
      <c r="M67" s="94"/>
      <c r="N67" s="94"/>
      <c r="O67" s="94"/>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96"/>
      <c r="GF67" s="96"/>
      <c r="GG67" s="96"/>
      <c r="GH67" s="96"/>
      <c r="GI67" s="96"/>
      <c r="GJ67" s="96"/>
      <c r="GK67" s="96"/>
      <c r="GL67" s="96"/>
      <c r="GM67" s="96"/>
      <c r="GN67" s="96"/>
      <c r="GO67" s="96"/>
      <c r="GP67" s="96"/>
      <c r="GQ67" s="96"/>
      <c r="GR67" s="96"/>
      <c r="GS67" s="96"/>
      <c r="GT67" s="96"/>
      <c r="GU67" s="96"/>
      <c r="GV67" s="96"/>
      <c r="GW67" s="96"/>
      <c r="GX67" s="96"/>
      <c r="GY67" s="96"/>
      <c r="GZ67" s="96"/>
      <c r="HA67" s="96"/>
      <c r="HB67" s="96"/>
      <c r="HC67" s="96"/>
      <c r="HD67" s="96"/>
      <c r="HE67" s="96"/>
      <c r="HF67" s="96"/>
      <c r="HG67" s="96"/>
      <c r="HH67" s="96"/>
      <c r="HI67" s="96"/>
      <c r="HJ67" s="96"/>
      <c r="HK67" s="96"/>
      <c r="HL67" s="96"/>
      <c r="HM67" s="96"/>
      <c r="HN67" s="96"/>
      <c r="HO67" s="96"/>
      <c r="HP67" s="96"/>
      <c r="HQ67" s="96"/>
      <c r="HR67" s="96"/>
      <c r="HS67" s="96"/>
      <c r="HT67" s="96"/>
      <c r="HU67" s="96"/>
      <c r="HV67" s="96"/>
      <c r="HW67" s="96"/>
      <c r="HX67" s="96"/>
      <c r="HY67" s="96"/>
      <c r="HZ67" s="96"/>
      <c r="IA67" s="96"/>
      <c r="IB67" s="96"/>
      <c r="IC67" s="96"/>
      <c r="ID67" s="96"/>
      <c r="IE67" s="96"/>
      <c r="IF67" s="96"/>
      <c r="IG67" s="96"/>
      <c r="IH67" s="96"/>
      <c r="II67" s="96"/>
      <c r="IJ67" s="96"/>
      <c r="IK67" s="96"/>
      <c r="IL67" s="96"/>
      <c r="IM67" s="96"/>
      <c r="IN67" s="96"/>
      <c r="IO67" s="96"/>
      <c r="IP67" s="96"/>
      <c r="IQ67" s="96"/>
      <c r="IR67" s="96"/>
      <c r="IS67" s="96"/>
    </row>
    <row r="68" spans="1:253" s="95" customFormat="1" ht="66.75" customHeight="1" outlineLevel="1" x14ac:dyDescent="0.2">
      <c r="A68" s="146" t="s">
        <v>141</v>
      </c>
      <c r="B68" s="105" t="s">
        <v>168</v>
      </c>
      <c r="C68" s="149" t="s">
        <v>40</v>
      </c>
      <c r="D68" s="172">
        <v>7.5</v>
      </c>
      <c r="E68" s="173"/>
      <c r="F68" s="173">
        <f t="shared" si="2"/>
        <v>0</v>
      </c>
      <c r="G68" s="118"/>
      <c r="H68" s="94"/>
      <c r="I68" s="94"/>
      <c r="J68" s="94"/>
      <c r="K68" s="94"/>
      <c r="L68" s="94"/>
      <c r="M68" s="94"/>
      <c r="N68" s="94"/>
      <c r="O68" s="94"/>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96"/>
      <c r="GB68" s="96"/>
      <c r="GC68" s="96"/>
      <c r="GD68" s="96"/>
      <c r="GE68" s="96"/>
      <c r="GF68" s="96"/>
      <c r="GG68" s="96"/>
      <c r="GH68" s="96"/>
      <c r="GI68" s="96"/>
      <c r="GJ68" s="96"/>
      <c r="GK68" s="96"/>
      <c r="GL68" s="96"/>
      <c r="GM68" s="96"/>
      <c r="GN68" s="96"/>
      <c r="GO68" s="96"/>
      <c r="GP68" s="96"/>
      <c r="GQ68" s="96"/>
      <c r="GR68" s="96"/>
      <c r="GS68" s="96"/>
      <c r="GT68" s="96"/>
      <c r="GU68" s="96"/>
      <c r="GV68" s="96"/>
      <c r="GW68" s="96"/>
      <c r="GX68" s="96"/>
      <c r="GY68" s="96"/>
      <c r="GZ68" s="96"/>
      <c r="HA68" s="96"/>
      <c r="HB68" s="96"/>
      <c r="HC68" s="96"/>
      <c r="HD68" s="96"/>
      <c r="HE68" s="96"/>
      <c r="HF68" s="96"/>
      <c r="HG68" s="96"/>
      <c r="HH68" s="96"/>
      <c r="HI68" s="96"/>
      <c r="HJ68" s="96"/>
      <c r="HK68" s="96"/>
      <c r="HL68" s="96"/>
      <c r="HM68" s="96"/>
      <c r="HN68" s="96"/>
      <c r="HO68" s="96"/>
      <c r="HP68" s="96"/>
      <c r="HQ68" s="96"/>
      <c r="HR68" s="96"/>
      <c r="HS68" s="96"/>
      <c r="HT68" s="96"/>
      <c r="HU68" s="96"/>
      <c r="HV68" s="96"/>
      <c r="HW68" s="96"/>
      <c r="HX68" s="96"/>
      <c r="HY68" s="96"/>
      <c r="HZ68" s="96"/>
      <c r="IA68" s="96"/>
      <c r="IB68" s="96"/>
      <c r="IC68" s="96"/>
      <c r="ID68" s="96"/>
      <c r="IE68" s="96"/>
      <c r="IF68" s="96"/>
      <c r="IG68" s="96"/>
      <c r="IH68" s="96"/>
      <c r="II68" s="96"/>
      <c r="IJ68" s="96"/>
      <c r="IK68" s="96"/>
      <c r="IL68" s="96"/>
      <c r="IM68" s="96"/>
      <c r="IN68" s="96"/>
      <c r="IO68" s="96"/>
      <c r="IP68" s="96"/>
      <c r="IQ68" s="96"/>
      <c r="IR68" s="96"/>
      <c r="IS68" s="96"/>
    </row>
    <row r="69" spans="1:253" s="95" customFormat="1" ht="63.75" outlineLevel="1" x14ac:dyDescent="0.2">
      <c r="A69" s="146" t="s">
        <v>142</v>
      </c>
      <c r="B69" s="105" t="s">
        <v>143</v>
      </c>
      <c r="C69" s="149" t="s">
        <v>2</v>
      </c>
      <c r="D69" s="172">
        <v>2</v>
      </c>
      <c r="E69" s="173"/>
      <c r="F69" s="173">
        <f t="shared" si="2"/>
        <v>0</v>
      </c>
      <c r="G69" s="118"/>
      <c r="H69" s="94"/>
      <c r="I69" s="94"/>
      <c r="J69" s="94"/>
      <c r="K69" s="94"/>
      <c r="L69" s="94"/>
      <c r="M69" s="94"/>
      <c r="N69" s="94"/>
      <c r="O69" s="94"/>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96"/>
      <c r="GB69" s="96"/>
      <c r="GC69" s="96"/>
      <c r="GD69" s="96"/>
      <c r="GE69" s="96"/>
      <c r="GF69" s="96"/>
      <c r="GG69" s="96"/>
      <c r="GH69" s="96"/>
      <c r="GI69" s="96"/>
      <c r="GJ69" s="96"/>
      <c r="GK69" s="96"/>
      <c r="GL69" s="96"/>
      <c r="GM69" s="96"/>
      <c r="GN69" s="96"/>
      <c r="GO69" s="96"/>
      <c r="GP69" s="96"/>
      <c r="GQ69" s="96"/>
      <c r="GR69" s="96"/>
      <c r="GS69" s="96"/>
      <c r="GT69" s="96"/>
      <c r="GU69" s="96"/>
      <c r="GV69" s="96"/>
      <c r="GW69" s="96"/>
      <c r="GX69" s="96"/>
      <c r="GY69" s="96"/>
      <c r="GZ69" s="96"/>
      <c r="HA69" s="96"/>
      <c r="HB69" s="96"/>
      <c r="HC69" s="96"/>
      <c r="HD69" s="96"/>
      <c r="HE69" s="96"/>
      <c r="HF69" s="96"/>
      <c r="HG69" s="96"/>
      <c r="HH69" s="96"/>
      <c r="HI69" s="96"/>
      <c r="HJ69" s="96"/>
      <c r="HK69" s="96"/>
      <c r="HL69" s="96"/>
      <c r="HM69" s="96"/>
      <c r="HN69" s="96"/>
      <c r="HO69" s="96"/>
      <c r="HP69" s="96"/>
      <c r="HQ69" s="96"/>
      <c r="HR69" s="96"/>
      <c r="HS69" s="96"/>
      <c r="HT69" s="96"/>
      <c r="HU69" s="96"/>
      <c r="HV69" s="96"/>
      <c r="HW69" s="96"/>
      <c r="HX69" s="96"/>
      <c r="HY69" s="96"/>
      <c r="HZ69" s="96"/>
      <c r="IA69" s="96"/>
      <c r="IB69" s="96"/>
      <c r="IC69" s="96"/>
      <c r="ID69" s="96"/>
      <c r="IE69" s="96"/>
      <c r="IF69" s="96"/>
      <c r="IG69" s="96"/>
      <c r="IH69" s="96"/>
      <c r="II69" s="96"/>
      <c r="IJ69" s="96"/>
      <c r="IK69" s="96"/>
      <c r="IL69" s="96"/>
      <c r="IM69" s="96"/>
      <c r="IN69" s="96"/>
      <c r="IO69" s="96"/>
      <c r="IP69" s="96"/>
      <c r="IQ69" s="96"/>
      <c r="IR69" s="96"/>
      <c r="IS69" s="96"/>
    </row>
    <row r="70" spans="1:253" s="95" customFormat="1" ht="127.5" outlineLevel="1" x14ac:dyDescent="0.2">
      <c r="A70" s="146" t="s">
        <v>149</v>
      </c>
      <c r="B70" s="105" t="s">
        <v>169</v>
      </c>
      <c r="C70" s="149" t="s">
        <v>2</v>
      </c>
      <c r="D70" s="172">
        <v>2</v>
      </c>
      <c r="E70" s="173"/>
      <c r="F70" s="173">
        <f t="shared" si="2"/>
        <v>0</v>
      </c>
      <c r="G70" s="118"/>
      <c r="H70" s="94"/>
      <c r="I70" s="114"/>
      <c r="J70" s="94"/>
      <c r="K70" s="94"/>
      <c r="L70" s="94"/>
      <c r="M70" s="94"/>
      <c r="N70" s="94"/>
      <c r="O70" s="94"/>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96"/>
      <c r="GB70" s="96"/>
      <c r="GC70" s="96"/>
      <c r="GD70" s="96"/>
      <c r="GE70" s="96"/>
      <c r="GF70" s="96"/>
      <c r="GG70" s="96"/>
      <c r="GH70" s="96"/>
      <c r="GI70" s="96"/>
      <c r="GJ70" s="96"/>
      <c r="GK70" s="96"/>
      <c r="GL70" s="96"/>
      <c r="GM70" s="96"/>
      <c r="GN70" s="96"/>
      <c r="GO70" s="96"/>
      <c r="GP70" s="96"/>
      <c r="GQ70" s="96"/>
      <c r="GR70" s="96"/>
      <c r="GS70" s="96"/>
      <c r="GT70" s="96"/>
      <c r="GU70" s="96"/>
      <c r="GV70" s="96"/>
      <c r="GW70" s="96"/>
      <c r="GX70" s="96"/>
      <c r="GY70" s="96"/>
      <c r="GZ70" s="96"/>
      <c r="HA70" s="96"/>
      <c r="HB70" s="96"/>
      <c r="HC70" s="96"/>
      <c r="HD70" s="96"/>
      <c r="HE70" s="96"/>
      <c r="HF70" s="96"/>
      <c r="HG70" s="96"/>
      <c r="HH70" s="96"/>
      <c r="HI70" s="96"/>
      <c r="HJ70" s="96"/>
      <c r="HK70" s="96"/>
      <c r="HL70" s="96"/>
      <c r="HM70" s="96"/>
      <c r="HN70" s="96"/>
      <c r="HO70" s="96"/>
      <c r="HP70" s="96"/>
      <c r="HQ70" s="96"/>
      <c r="HR70" s="96"/>
      <c r="HS70" s="96"/>
      <c r="HT70" s="96"/>
      <c r="HU70" s="96"/>
      <c r="HV70" s="96"/>
      <c r="HW70" s="96"/>
      <c r="HX70" s="96"/>
      <c r="HY70" s="96"/>
      <c r="HZ70" s="96"/>
      <c r="IA70" s="96"/>
      <c r="IB70" s="96"/>
      <c r="IC70" s="96"/>
      <c r="ID70" s="96"/>
      <c r="IE70" s="96"/>
      <c r="IF70" s="96"/>
      <c r="IG70" s="96"/>
      <c r="IH70" s="96"/>
      <c r="II70" s="96"/>
      <c r="IJ70" s="96"/>
      <c r="IK70" s="96"/>
      <c r="IL70" s="96"/>
      <c r="IM70" s="96"/>
      <c r="IN70" s="96"/>
      <c r="IO70" s="96"/>
      <c r="IP70" s="96"/>
      <c r="IQ70" s="96"/>
      <c r="IR70" s="96"/>
      <c r="IS70" s="96"/>
    </row>
    <row r="71" spans="1:253" ht="18.75" x14ac:dyDescent="0.2">
      <c r="A71" s="165"/>
      <c r="B71" s="147" t="s">
        <v>38</v>
      </c>
      <c r="C71" s="166"/>
      <c r="D71" s="167"/>
      <c r="E71" s="168"/>
      <c r="F71" s="148">
        <f>SUM(F72:F78)</f>
        <v>0</v>
      </c>
      <c r="G71" s="123"/>
      <c r="H71" s="110"/>
      <c r="I71" s="110"/>
      <c r="J71" s="110"/>
      <c r="K71" s="110"/>
      <c r="L71" s="110"/>
      <c r="M71" s="110"/>
      <c r="N71" s="110"/>
      <c r="O71" s="110"/>
    </row>
    <row r="72" spans="1:253" s="96" customFormat="1" ht="108.75" customHeight="1" outlineLevel="1" x14ac:dyDescent="0.2">
      <c r="A72" s="146" t="s">
        <v>70</v>
      </c>
      <c r="B72" s="105" t="s">
        <v>144</v>
      </c>
      <c r="C72" s="150" t="s">
        <v>71</v>
      </c>
      <c r="D72" s="169">
        <v>2974.27</v>
      </c>
      <c r="E72" s="170"/>
      <c r="F72" s="171">
        <f t="shared" ref="F72:F78" si="3">E72*D72</f>
        <v>0</v>
      </c>
      <c r="G72" s="12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row>
    <row r="73" spans="1:253" s="95" customFormat="1" ht="198" customHeight="1" outlineLevel="1" x14ac:dyDescent="0.2">
      <c r="A73" s="146" t="s">
        <v>72</v>
      </c>
      <c r="B73" s="105" t="s">
        <v>145</v>
      </c>
      <c r="C73" s="149" t="s">
        <v>73</v>
      </c>
      <c r="D73" s="172">
        <v>2221.2800000000002</v>
      </c>
      <c r="E73" s="173"/>
      <c r="F73" s="173">
        <f t="shared" si="3"/>
        <v>0</v>
      </c>
      <c r="G73" s="118"/>
      <c r="H73" s="94"/>
      <c r="I73" s="94"/>
      <c r="J73" s="94"/>
      <c r="K73" s="94"/>
      <c r="L73" s="94"/>
      <c r="M73" s="94"/>
      <c r="N73" s="94"/>
      <c r="O73" s="115"/>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96"/>
      <c r="GB73" s="96"/>
      <c r="GC73" s="96"/>
      <c r="GD73" s="96"/>
      <c r="GE73" s="96"/>
      <c r="GF73" s="96"/>
      <c r="GG73" s="96"/>
      <c r="GH73" s="96"/>
      <c r="GI73" s="96"/>
      <c r="GJ73" s="96"/>
      <c r="GK73" s="96"/>
      <c r="GL73" s="96"/>
      <c r="GM73" s="96"/>
      <c r="GN73" s="96"/>
      <c r="GO73" s="96"/>
      <c r="GP73" s="96"/>
      <c r="GQ73" s="96"/>
      <c r="GR73" s="96"/>
      <c r="GS73" s="96"/>
      <c r="GT73" s="96"/>
      <c r="GU73" s="96"/>
      <c r="GV73" s="96"/>
      <c r="GW73" s="96"/>
      <c r="GX73" s="96"/>
      <c r="GY73" s="96"/>
      <c r="GZ73" s="96"/>
      <c r="HA73" s="96"/>
      <c r="HB73" s="96"/>
      <c r="HC73" s="96"/>
      <c r="HD73" s="96"/>
      <c r="HE73" s="96"/>
      <c r="HF73" s="96"/>
      <c r="HG73" s="96"/>
      <c r="HH73" s="96"/>
      <c r="HI73" s="96"/>
      <c r="HJ73" s="96"/>
      <c r="HK73" s="96"/>
      <c r="HL73" s="96"/>
      <c r="HM73" s="96"/>
      <c r="HN73" s="96"/>
      <c r="HO73" s="96"/>
      <c r="HP73" s="96"/>
      <c r="HQ73" s="96"/>
      <c r="HR73" s="96"/>
      <c r="HS73" s="96"/>
      <c r="HT73" s="96"/>
      <c r="HU73" s="96"/>
      <c r="HV73" s="96"/>
      <c r="HW73" s="96"/>
      <c r="HX73" s="96"/>
      <c r="HY73" s="96"/>
      <c r="HZ73" s="96"/>
      <c r="IA73" s="96"/>
      <c r="IB73" s="96"/>
      <c r="IC73" s="96"/>
      <c r="ID73" s="96"/>
      <c r="IE73" s="96"/>
      <c r="IF73" s="96"/>
      <c r="IG73" s="96"/>
      <c r="IH73" s="96"/>
      <c r="II73" s="96"/>
      <c r="IJ73" s="96"/>
      <c r="IK73" s="96"/>
      <c r="IL73" s="96"/>
      <c r="IM73" s="96"/>
      <c r="IN73" s="96"/>
      <c r="IO73" s="96"/>
      <c r="IP73" s="96"/>
      <c r="IQ73" s="96"/>
      <c r="IR73" s="96"/>
      <c r="IS73" s="96"/>
    </row>
    <row r="74" spans="1:253" s="95" customFormat="1" ht="276" customHeight="1" outlineLevel="1" x14ac:dyDescent="0.2">
      <c r="A74" s="146" t="s">
        <v>74</v>
      </c>
      <c r="B74" s="105" t="s">
        <v>152</v>
      </c>
      <c r="C74" s="149" t="s">
        <v>73</v>
      </c>
      <c r="D74" s="172">
        <v>1060.24</v>
      </c>
      <c r="E74" s="173"/>
      <c r="F74" s="173">
        <f t="shared" si="3"/>
        <v>0</v>
      </c>
      <c r="G74" s="118"/>
      <c r="H74" s="94"/>
      <c r="I74" s="114"/>
      <c r="J74" s="94"/>
      <c r="K74" s="94"/>
      <c r="L74" s="94"/>
      <c r="M74" s="94"/>
      <c r="N74" s="94"/>
      <c r="O74" s="94"/>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96"/>
      <c r="GB74" s="96"/>
      <c r="GC74" s="96"/>
      <c r="GD74" s="96"/>
      <c r="GE74" s="96"/>
      <c r="GF74" s="96"/>
      <c r="GG74" s="96"/>
      <c r="GH74" s="96"/>
      <c r="GI74" s="96"/>
      <c r="GJ74" s="96"/>
      <c r="GK74" s="96"/>
      <c r="GL74" s="96"/>
      <c r="GM74" s="96"/>
      <c r="GN74" s="96"/>
      <c r="GO74" s="96"/>
      <c r="GP74" s="96"/>
      <c r="GQ74" s="96"/>
      <c r="GR74" s="96"/>
      <c r="GS74" s="96"/>
      <c r="GT74" s="96"/>
      <c r="GU74" s="96"/>
      <c r="GV74" s="96"/>
      <c r="GW74" s="96"/>
      <c r="GX74" s="96"/>
      <c r="GY74" s="96"/>
      <c r="GZ74" s="96"/>
      <c r="HA74" s="96"/>
      <c r="HB74" s="96"/>
      <c r="HC74" s="96"/>
      <c r="HD74" s="96"/>
      <c r="HE74" s="96"/>
      <c r="HF74" s="96"/>
      <c r="HG74" s="96"/>
      <c r="HH74" s="96"/>
      <c r="HI74" s="96"/>
      <c r="HJ74" s="96"/>
      <c r="HK74" s="96"/>
      <c r="HL74" s="96"/>
      <c r="HM74" s="96"/>
      <c r="HN74" s="96"/>
      <c r="HO74" s="96"/>
      <c r="HP74" s="96"/>
      <c r="HQ74" s="96"/>
      <c r="HR74" s="96"/>
      <c r="HS74" s="96"/>
      <c r="HT74" s="96"/>
      <c r="HU74" s="96"/>
      <c r="HV74" s="96"/>
      <c r="HW74" s="96"/>
      <c r="HX74" s="96"/>
      <c r="HY74" s="96"/>
      <c r="HZ74" s="96"/>
      <c r="IA74" s="96"/>
      <c r="IB74" s="96"/>
      <c r="IC74" s="96"/>
      <c r="ID74" s="96"/>
      <c r="IE74" s="96"/>
      <c r="IF74" s="96"/>
      <c r="IG74" s="96"/>
      <c r="IH74" s="96"/>
      <c r="II74" s="96"/>
      <c r="IJ74" s="96"/>
      <c r="IK74" s="96"/>
      <c r="IL74" s="96"/>
      <c r="IM74" s="96"/>
      <c r="IN74" s="96"/>
      <c r="IO74" s="96"/>
      <c r="IP74" s="96"/>
      <c r="IQ74" s="96"/>
      <c r="IR74" s="96"/>
      <c r="IS74" s="96"/>
    </row>
    <row r="75" spans="1:253" s="95" customFormat="1" ht="73.5" customHeight="1" outlineLevel="1" x14ac:dyDescent="0.2">
      <c r="A75" s="146" t="s">
        <v>75</v>
      </c>
      <c r="B75" s="105" t="s">
        <v>153</v>
      </c>
      <c r="C75" s="149" t="s">
        <v>77</v>
      </c>
      <c r="D75" s="172">
        <v>6139.75</v>
      </c>
      <c r="E75" s="173"/>
      <c r="F75" s="173">
        <f t="shared" si="3"/>
        <v>0</v>
      </c>
      <c r="G75" s="118"/>
      <c r="H75" s="94"/>
      <c r="I75" s="114"/>
      <c r="J75" s="94"/>
      <c r="K75" s="94"/>
      <c r="L75" s="94"/>
      <c r="M75" s="94"/>
      <c r="N75" s="94"/>
      <c r="O75" s="94"/>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96"/>
      <c r="GB75" s="96"/>
      <c r="GC75" s="96"/>
      <c r="GD75" s="96"/>
      <c r="GE75" s="96"/>
      <c r="GF75" s="96"/>
      <c r="GG75" s="96"/>
      <c r="GH75" s="96"/>
      <c r="GI75" s="96"/>
      <c r="GJ75" s="96"/>
      <c r="GK75" s="96"/>
      <c r="GL75" s="96"/>
      <c r="GM75" s="96"/>
      <c r="GN75" s="96"/>
      <c r="GO75" s="96"/>
      <c r="GP75" s="96"/>
      <c r="GQ75" s="96"/>
      <c r="GR75" s="96"/>
      <c r="GS75" s="96"/>
      <c r="GT75" s="96"/>
      <c r="GU75" s="96"/>
      <c r="GV75" s="96"/>
      <c r="GW75" s="96"/>
      <c r="GX75" s="96"/>
      <c r="GY75" s="96"/>
      <c r="GZ75" s="96"/>
      <c r="HA75" s="96"/>
      <c r="HB75" s="96"/>
      <c r="HC75" s="96"/>
      <c r="HD75" s="96"/>
      <c r="HE75" s="96"/>
      <c r="HF75" s="96"/>
      <c r="HG75" s="96"/>
      <c r="HH75" s="96"/>
      <c r="HI75" s="96"/>
      <c r="HJ75" s="96"/>
      <c r="HK75" s="96"/>
      <c r="HL75" s="96"/>
      <c r="HM75" s="96"/>
      <c r="HN75" s="96"/>
      <c r="HO75" s="96"/>
      <c r="HP75" s="96"/>
      <c r="HQ75" s="96"/>
      <c r="HR75" s="96"/>
      <c r="HS75" s="96"/>
      <c r="HT75" s="96"/>
      <c r="HU75" s="96"/>
      <c r="HV75" s="96"/>
      <c r="HW75" s="96"/>
      <c r="HX75" s="96"/>
      <c r="HY75" s="96"/>
      <c r="HZ75" s="96"/>
      <c r="IA75" s="96"/>
      <c r="IB75" s="96"/>
      <c r="IC75" s="96"/>
      <c r="ID75" s="96"/>
      <c r="IE75" s="96"/>
      <c r="IF75" s="96"/>
      <c r="IG75" s="96"/>
      <c r="IH75" s="96"/>
      <c r="II75" s="96"/>
      <c r="IJ75" s="96"/>
      <c r="IK75" s="96"/>
      <c r="IL75" s="96"/>
      <c r="IM75" s="96"/>
      <c r="IN75" s="96"/>
      <c r="IO75" s="96"/>
      <c r="IP75" s="96"/>
      <c r="IQ75" s="96"/>
      <c r="IR75" s="96"/>
      <c r="IS75" s="96"/>
    </row>
    <row r="76" spans="1:253" s="95" customFormat="1" ht="100.5" customHeight="1" outlineLevel="1" x14ac:dyDescent="0.2">
      <c r="A76" s="146" t="s">
        <v>114</v>
      </c>
      <c r="B76" s="105" t="s">
        <v>150</v>
      </c>
      <c r="C76" s="149" t="s">
        <v>71</v>
      </c>
      <c r="D76" s="172">
        <v>2974.27</v>
      </c>
      <c r="E76" s="173"/>
      <c r="F76" s="173">
        <f t="shared" si="3"/>
        <v>0</v>
      </c>
      <c r="G76" s="118"/>
      <c r="H76" s="94"/>
      <c r="I76" s="94"/>
      <c r="J76" s="94"/>
      <c r="K76" s="94"/>
      <c r="L76" s="94"/>
      <c r="M76" s="94"/>
      <c r="N76" s="94"/>
      <c r="O76" s="94"/>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96"/>
      <c r="GB76" s="96"/>
      <c r="GC76" s="96"/>
      <c r="GD76" s="96"/>
      <c r="GE76" s="96"/>
      <c r="GF76" s="96"/>
      <c r="GG76" s="96"/>
      <c r="GH76" s="96"/>
      <c r="GI76" s="96"/>
      <c r="GJ76" s="96"/>
      <c r="GK76" s="96"/>
      <c r="GL76" s="96"/>
      <c r="GM76" s="96"/>
      <c r="GN76" s="96"/>
      <c r="GO76" s="96"/>
      <c r="GP76" s="96"/>
      <c r="GQ76" s="96"/>
      <c r="GR76" s="96"/>
      <c r="GS76" s="96"/>
      <c r="GT76" s="96"/>
      <c r="GU76" s="96"/>
      <c r="GV76" s="96"/>
      <c r="GW76" s="96"/>
      <c r="GX76" s="96"/>
      <c r="GY76" s="96"/>
      <c r="GZ76" s="96"/>
      <c r="HA76" s="96"/>
      <c r="HB76" s="96"/>
      <c r="HC76" s="96"/>
      <c r="HD76" s="96"/>
      <c r="HE76" s="96"/>
      <c r="HF76" s="96"/>
      <c r="HG76" s="96"/>
      <c r="HH76" s="96"/>
      <c r="HI76" s="96"/>
      <c r="HJ76" s="96"/>
      <c r="HK76" s="96"/>
      <c r="HL76" s="96"/>
      <c r="HM76" s="96"/>
      <c r="HN76" s="96"/>
      <c r="HO76" s="96"/>
      <c r="HP76" s="96"/>
      <c r="HQ76" s="96"/>
      <c r="HR76" s="96"/>
      <c r="HS76" s="96"/>
      <c r="HT76" s="96"/>
      <c r="HU76" s="96"/>
      <c r="HV76" s="96"/>
      <c r="HW76" s="96"/>
      <c r="HX76" s="96"/>
      <c r="HY76" s="96"/>
      <c r="HZ76" s="96"/>
      <c r="IA76" s="96"/>
      <c r="IB76" s="96"/>
      <c r="IC76" s="96"/>
      <c r="ID76" s="96"/>
      <c r="IE76" s="96"/>
      <c r="IF76" s="96"/>
      <c r="IG76" s="96"/>
      <c r="IH76" s="96"/>
      <c r="II76" s="96"/>
      <c r="IJ76" s="96"/>
      <c r="IK76" s="96"/>
      <c r="IL76" s="96"/>
      <c r="IM76" s="96"/>
      <c r="IN76" s="96"/>
      <c r="IO76" s="96"/>
      <c r="IP76" s="96"/>
      <c r="IQ76" s="96"/>
      <c r="IR76" s="96"/>
      <c r="IS76" s="96"/>
    </row>
    <row r="77" spans="1:253" s="95" customFormat="1" ht="126.75" customHeight="1" outlineLevel="1" x14ac:dyDescent="0.2">
      <c r="A77" s="146" t="s">
        <v>115</v>
      </c>
      <c r="B77" s="105" t="s">
        <v>207</v>
      </c>
      <c r="C77" s="149" t="s">
        <v>71</v>
      </c>
      <c r="D77" s="172">
        <v>2974.27</v>
      </c>
      <c r="E77" s="173"/>
      <c r="F77" s="173">
        <f t="shared" si="3"/>
        <v>0</v>
      </c>
      <c r="G77" s="118"/>
      <c r="H77" s="94"/>
      <c r="I77" s="94"/>
      <c r="J77" s="94"/>
      <c r="K77" s="94"/>
      <c r="L77" s="94"/>
      <c r="M77" s="94"/>
      <c r="N77" s="94"/>
      <c r="O77" s="94"/>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96"/>
      <c r="GB77" s="96"/>
      <c r="GC77" s="96"/>
      <c r="GD77" s="96"/>
      <c r="GE77" s="96"/>
      <c r="GF77" s="96"/>
      <c r="GG77" s="96"/>
      <c r="GH77" s="96"/>
      <c r="GI77" s="96"/>
      <c r="GJ77" s="96"/>
      <c r="GK77" s="96"/>
      <c r="GL77" s="96"/>
      <c r="GM77" s="96"/>
      <c r="GN77" s="96"/>
      <c r="GO77" s="96"/>
      <c r="GP77" s="96"/>
      <c r="GQ77" s="96"/>
      <c r="GR77" s="96"/>
      <c r="GS77" s="96"/>
      <c r="GT77" s="96"/>
      <c r="GU77" s="96"/>
      <c r="GV77" s="96"/>
      <c r="GW77" s="96"/>
      <c r="GX77" s="96"/>
      <c r="GY77" s="96"/>
      <c r="GZ77" s="96"/>
      <c r="HA77" s="96"/>
      <c r="HB77" s="96"/>
      <c r="HC77" s="96"/>
      <c r="HD77" s="96"/>
      <c r="HE77" s="96"/>
      <c r="HF77" s="96"/>
      <c r="HG77" s="96"/>
      <c r="HH77" s="96"/>
      <c r="HI77" s="96"/>
      <c r="HJ77" s="96"/>
      <c r="HK77" s="96"/>
      <c r="HL77" s="96"/>
      <c r="HM77" s="96"/>
      <c r="HN77" s="96"/>
      <c r="HO77" s="96"/>
      <c r="HP77" s="96"/>
      <c r="HQ77" s="96"/>
      <c r="HR77" s="96"/>
      <c r="HS77" s="96"/>
      <c r="HT77" s="96"/>
      <c r="HU77" s="96"/>
      <c r="HV77" s="96"/>
      <c r="HW77" s="96"/>
      <c r="HX77" s="96"/>
      <c r="HY77" s="96"/>
      <c r="HZ77" s="96"/>
      <c r="IA77" s="96"/>
      <c r="IB77" s="96"/>
      <c r="IC77" s="96"/>
      <c r="ID77" s="96"/>
      <c r="IE77" s="96"/>
      <c r="IF77" s="96"/>
      <c r="IG77" s="96"/>
      <c r="IH77" s="96"/>
      <c r="II77" s="96"/>
      <c r="IJ77" s="96"/>
      <c r="IK77" s="96"/>
      <c r="IL77" s="96"/>
      <c r="IM77" s="96"/>
      <c r="IN77" s="96"/>
      <c r="IO77" s="96"/>
      <c r="IP77" s="96"/>
      <c r="IQ77" s="96"/>
      <c r="IR77" s="96"/>
      <c r="IS77" s="96"/>
    </row>
    <row r="78" spans="1:253" s="95" customFormat="1" ht="113.25" customHeight="1" outlineLevel="1" x14ac:dyDescent="0.2">
      <c r="A78" s="146" t="s">
        <v>76</v>
      </c>
      <c r="B78" s="105" t="s">
        <v>151</v>
      </c>
      <c r="C78" s="149" t="s">
        <v>78</v>
      </c>
      <c r="D78" s="172">
        <v>1034.56</v>
      </c>
      <c r="E78" s="173"/>
      <c r="F78" s="173">
        <f t="shared" si="3"/>
        <v>0</v>
      </c>
      <c r="G78" s="118"/>
      <c r="H78" s="94"/>
      <c r="I78" s="114"/>
      <c r="J78" s="94"/>
      <c r="K78" s="94"/>
      <c r="L78" s="94"/>
      <c r="M78" s="94"/>
      <c r="N78" s="94"/>
      <c r="O78" s="94"/>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96"/>
      <c r="GB78" s="96"/>
      <c r="GC78" s="96"/>
      <c r="GD78" s="96"/>
      <c r="GE78" s="96"/>
      <c r="GF78" s="96"/>
      <c r="GG78" s="96"/>
      <c r="GH78" s="96"/>
      <c r="GI78" s="96"/>
      <c r="GJ78" s="96"/>
      <c r="GK78" s="96"/>
      <c r="GL78" s="96"/>
      <c r="GM78" s="96"/>
      <c r="GN78" s="96"/>
      <c r="GO78" s="96"/>
      <c r="GP78" s="96"/>
      <c r="GQ78" s="96"/>
      <c r="GR78" s="96"/>
      <c r="GS78" s="96"/>
      <c r="GT78" s="96"/>
      <c r="GU78" s="96"/>
      <c r="GV78" s="96"/>
      <c r="GW78" s="96"/>
      <c r="GX78" s="96"/>
      <c r="GY78" s="96"/>
      <c r="GZ78" s="96"/>
      <c r="HA78" s="96"/>
      <c r="HB78" s="96"/>
      <c r="HC78" s="96"/>
      <c r="HD78" s="96"/>
      <c r="HE78" s="96"/>
      <c r="HF78" s="96"/>
      <c r="HG78" s="96"/>
      <c r="HH78" s="96"/>
      <c r="HI78" s="96"/>
      <c r="HJ78" s="96"/>
      <c r="HK78" s="96"/>
      <c r="HL78" s="96"/>
      <c r="HM78" s="96"/>
      <c r="HN78" s="96"/>
      <c r="HO78" s="96"/>
      <c r="HP78" s="96"/>
      <c r="HQ78" s="96"/>
      <c r="HR78" s="96"/>
      <c r="HS78" s="96"/>
      <c r="HT78" s="96"/>
      <c r="HU78" s="96"/>
      <c r="HV78" s="96"/>
      <c r="HW78" s="96"/>
      <c r="HX78" s="96"/>
      <c r="HY78" s="96"/>
      <c r="HZ78" s="96"/>
      <c r="IA78" s="96"/>
      <c r="IB78" s="96"/>
      <c r="IC78" s="96"/>
      <c r="ID78" s="96"/>
      <c r="IE78" s="96"/>
      <c r="IF78" s="96"/>
      <c r="IG78" s="96"/>
      <c r="IH78" s="96"/>
      <c r="II78" s="96"/>
      <c r="IJ78" s="96"/>
      <c r="IK78" s="96"/>
      <c r="IL78" s="96"/>
      <c r="IM78" s="96"/>
      <c r="IN78" s="96"/>
      <c r="IO78" s="96"/>
      <c r="IP78" s="96"/>
      <c r="IQ78" s="96"/>
      <c r="IR78" s="96"/>
      <c r="IS78" s="96"/>
    </row>
    <row r="79" spans="1:253" ht="18.75" x14ac:dyDescent="0.2">
      <c r="A79" s="165"/>
      <c r="B79" s="147" t="s">
        <v>79</v>
      </c>
      <c r="C79" s="166"/>
      <c r="D79" s="167"/>
      <c r="E79" s="168"/>
      <c r="F79" s="148">
        <f>SUM(F80:F85)</f>
        <v>0</v>
      </c>
      <c r="G79" s="123"/>
      <c r="H79" s="110"/>
      <c r="I79" s="110"/>
      <c r="J79" s="110"/>
      <c r="K79" s="110"/>
      <c r="L79" s="110"/>
      <c r="M79" s="110"/>
      <c r="N79" s="110"/>
      <c r="O79" s="110"/>
    </row>
    <row r="80" spans="1:253" s="95" customFormat="1" ht="409.5" customHeight="1" outlineLevel="1" x14ac:dyDescent="0.2">
      <c r="A80" s="146" t="s">
        <v>80</v>
      </c>
      <c r="B80" s="105" t="s">
        <v>158</v>
      </c>
      <c r="C80" s="150" t="s">
        <v>71</v>
      </c>
      <c r="D80" s="169">
        <v>2698.02</v>
      </c>
      <c r="E80" s="170"/>
      <c r="F80" s="145">
        <f t="shared" ref="F80:F85" si="4">E80*D80</f>
        <v>0</v>
      </c>
      <c r="G80" s="118"/>
      <c r="H80" s="94"/>
      <c r="I80" s="94"/>
      <c r="J80" s="113"/>
      <c r="K80" s="111"/>
      <c r="L80" s="114"/>
      <c r="M80" s="94"/>
      <c r="N80" s="94"/>
      <c r="O80" s="94"/>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6"/>
      <c r="FT80" s="96"/>
      <c r="FU80" s="96"/>
      <c r="FV80" s="96"/>
      <c r="FW80" s="96"/>
      <c r="FX80" s="96"/>
      <c r="FY80" s="96"/>
      <c r="FZ80" s="96"/>
      <c r="GA80" s="96"/>
      <c r="GB80" s="96"/>
      <c r="GC80" s="96"/>
      <c r="GD80" s="96"/>
      <c r="GE80" s="96"/>
      <c r="GF80" s="96"/>
      <c r="GG80" s="96"/>
      <c r="GH80" s="96"/>
      <c r="GI80" s="96"/>
      <c r="GJ80" s="96"/>
      <c r="GK80" s="96"/>
      <c r="GL80" s="96"/>
      <c r="GM80" s="96"/>
      <c r="GN80" s="96"/>
      <c r="GO80" s="96"/>
      <c r="GP80" s="96"/>
      <c r="GQ80" s="96"/>
      <c r="GR80" s="96"/>
      <c r="GS80" s="96"/>
      <c r="GT80" s="96"/>
      <c r="GU80" s="96"/>
      <c r="GV80" s="96"/>
      <c r="GW80" s="96"/>
      <c r="GX80" s="96"/>
      <c r="GY80" s="96"/>
      <c r="GZ80" s="96"/>
      <c r="HA80" s="96"/>
      <c r="HB80" s="96"/>
      <c r="HC80" s="96"/>
      <c r="HD80" s="96"/>
      <c r="HE80" s="96"/>
      <c r="HF80" s="96"/>
      <c r="HG80" s="96"/>
      <c r="HH80" s="96"/>
      <c r="HI80" s="96"/>
      <c r="HJ80" s="96"/>
      <c r="HK80" s="96"/>
      <c r="HL80" s="96"/>
      <c r="HM80" s="96"/>
      <c r="HN80" s="96"/>
      <c r="HO80" s="96"/>
      <c r="HP80" s="96"/>
      <c r="HQ80" s="96"/>
      <c r="HR80" s="96"/>
      <c r="HS80" s="96"/>
      <c r="HT80" s="96"/>
      <c r="HU80" s="96"/>
      <c r="HV80" s="96"/>
      <c r="HW80" s="96"/>
      <c r="HX80" s="96"/>
      <c r="HY80" s="96"/>
      <c r="HZ80" s="96"/>
      <c r="IA80" s="96"/>
      <c r="IB80" s="96"/>
      <c r="IC80" s="96"/>
      <c r="ID80" s="96"/>
      <c r="IE80" s="96"/>
      <c r="IF80" s="96"/>
      <c r="IG80" s="96"/>
      <c r="IH80" s="96"/>
      <c r="II80" s="96"/>
      <c r="IJ80" s="96"/>
      <c r="IK80" s="96"/>
      <c r="IL80" s="96"/>
      <c r="IM80" s="96"/>
      <c r="IN80" s="96"/>
      <c r="IO80" s="96"/>
      <c r="IP80" s="96"/>
      <c r="IQ80" s="96"/>
      <c r="IR80" s="96"/>
      <c r="IS80" s="96"/>
    </row>
    <row r="81" spans="1:253" s="95" customFormat="1" ht="69" customHeight="1" outlineLevel="1" x14ac:dyDescent="0.2">
      <c r="A81" s="146" t="s">
        <v>81</v>
      </c>
      <c r="B81" s="105" t="s">
        <v>157</v>
      </c>
      <c r="C81" s="149" t="s">
        <v>82</v>
      </c>
      <c r="D81" s="172">
        <v>36.979999999999997</v>
      </c>
      <c r="E81" s="173"/>
      <c r="F81" s="173">
        <f t="shared" si="4"/>
        <v>0</v>
      </c>
      <c r="G81" s="118"/>
      <c r="H81" s="94"/>
      <c r="I81" s="94"/>
      <c r="J81" s="94"/>
      <c r="K81" s="94"/>
      <c r="L81" s="94"/>
      <c r="M81" s="94"/>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c r="HA81" s="96"/>
      <c r="HB81" s="96"/>
      <c r="HC81" s="96"/>
      <c r="HD81" s="96"/>
      <c r="HE81" s="96"/>
      <c r="HF81" s="96"/>
      <c r="HG81" s="96"/>
      <c r="HH81" s="96"/>
      <c r="HI81" s="96"/>
      <c r="HJ81" s="96"/>
      <c r="HK81" s="96"/>
      <c r="HL81" s="96"/>
      <c r="HM81" s="96"/>
      <c r="HN81" s="96"/>
      <c r="HO81" s="96"/>
      <c r="HP81" s="96"/>
      <c r="HQ81" s="96"/>
      <c r="HR81" s="96"/>
      <c r="HS81" s="96"/>
      <c r="HT81" s="96"/>
      <c r="HU81" s="96"/>
      <c r="HV81" s="96"/>
      <c r="HW81" s="96"/>
      <c r="HX81" s="96"/>
      <c r="HY81" s="96"/>
      <c r="HZ81" s="96"/>
      <c r="IA81" s="96"/>
      <c r="IB81" s="96"/>
      <c r="IC81" s="96"/>
      <c r="ID81" s="96"/>
      <c r="IE81" s="96"/>
      <c r="IF81" s="96"/>
      <c r="IG81" s="96"/>
      <c r="IH81" s="96"/>
      <c r="II81" s="96"/>
      <c r="IJ81" s="96"/>
      <c r="IK81" s="96"/>
      <c r="IL81" s="96"/>
      <c r="IM81" s="96"/>
      <c r="IN81" s="96"/>
      <c r="IO81" s="96"/>
      <c r="IP81" s="96"/>
      <c r="IQ81" s="96"/>
      <c r="IR81" s="96"/>
      <c r="IS81" s="96"/>
    </row>
    <row r="82" spans="1:253" s="95" customFormat="1" ht="81" customHeight="1" outlineLevel="1" x14ac:dyDescent="0.2">
      <c r="A82" s="146" t="s">
        <v>112</v>
      </c>
      <c r="B82" s="105" t="s">
        <v>154</v>
      </c>
      <c r="C82" s="149" t="s">
        <v>83</v>
      </c>
      <c r="D82" s="172">
        <v>34</v>
      </c>
      <c r="E82" s="173"/>
      <c r="F82" s="173">
        <f t="shared" si="4"/>
        <v>0</v>
      </c>
      <c r="G82" s="118"/>
      <c r="H82" s="94"/>
      <c r="I82" s="94"/>
      <c r="J82" s="94"/>
      <c r="K82" s="94"/>
      <c r="L82" s="94"/>
      <c r="M82" s="94"/>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c r="FN82" s="96"/>
      <c r="FO82" s="96"/>
      <c r="FP82" s="96"/>
      <c r="FQ82" s="96"/>
      <c r="FR82" s="96"/>
      <c r="FS82" s="96"/>
      <c r="FT82" s="96"/>
      <c r="FU82" s="96"/>
      <c r="FV82" s="96"/>
      <c r="FW82" s="96"/>
      <c r="FX82" s="96"/>
      <c r="FY82" s="96"/>
      <c r="FZ82" s="96"/>
      <c r="GA82" s="96"/>
      <c r="GB82" s="96"/>
      <c r="GC82" s="96"/>
      <c r="GD82" s="96"/>
      <c r="GE82" s="96"/>
      <c r="GF82" s="96"/>
      <c r="GG82" s="96"/>
      <c r="GH82" s="96"/>
      <c r="GI82" s="96"/>
      <c r="GJ82" s="96"/>
      <c r="GK82" s="96"/>
      <c r="GL82" s="96"/>
      <c r="GM82" s="96"/>
      <c r="GN82" s="96"/>
      <c r="GO82" s="96"/>
      <c r="GP82" s="96"/>
      <c r="GQ82" s="96"/>
      <c r="GR82" s="96"/>
      <c r="GS82" s="96"/>
      <c r="GT82" s="96"/>
      <c r="GU82" s="96"/>
      <c r="GV82" s="96"/>
      <c r="GW82" s="96"/>
      <c r="GX82" s="96"/>
      <c r="GY82" s="96"/>
      <c r="GZ82" s="96"/>
      <c r="HA82" s="96"/>
      <c r="HB82" s="96"/>
      <c r="HC82" s="96"/>
      <c r="HD82" s="96"/>
      <c r="HE82" s="96"/>
      <c r="HF82" s="96"/>
      <c r="HG82" s="96"/>
      <c r="HH82" s="96"/>
      <c r="HI82" s="96"/>
      <c r="HJ82" s="96"/>
      <c r="HK82" s="96"/>
      <c r="HL82" s="96"/>
      <c r="HM82" s="96"/>
      <c r="HN82" s="96"/>
      <c r="HO82" s="96"/>
      <c r="HP82" s="96"/>
      <c r="HQ82" s="96"/>
      <c r="HR82" s="96"/>
      <c r="HS82" s="96"/>
      <c r="HT82" s="96"/>
      <c r="HU82" s="96"/>
      <c r="HV82" s="96"/>
      <c r="HW82" s="96"/>
      <c r="HX82" s="96"/>
      <c r="HY82" s="96"/>
      <c r="HZ82" s="96"/>
      <c r="IA82" s="96"/>
      <c r="IB82" s="96"/>
      <c r="IC82" s="96"/>
      <c r="ID82" s="96"/>
      <c r="IE82" s="96"/>
      <c r="IF82" s="96"/>
      <c r="IG82" s="96"/>
      <c r="IH82" s="96"/>
      <c r="II82" s="96"/>
      <c r="IJ82" s="96"/>
      <c r="IK82" s="96"/>
      <c r="IL82" s="96"/>
      <c r="IM82" s="96"/>
      <c r="IN82" s="96"/>
      <c r="IO82" s="96"/>
      <c r="IP82" s="96"/>
      <c r="IQ82" s="96"/>
      <c r="IR82" s="96"/>
      <c r="IS82" s="96"/>
    </row>
    <row r="83" spans="1:253" s="95" customFormat="1" ht="113.25" customHeight="1" outlineLevel="1" x14ac:dyDescent="0.2">
      <c r="A83" s="146" t="s">
        <v>113</v>
      </c>
      <c r="B83" s="105" t="s">
        <v>155</v>
      </c>
      <c r="C83" s="150" t="s">
        <v>86</v>
      </c>
      <c r="D83" s="169">
        <v>36.979999999999997</v>
      </c>
      <c r="E83" s="170"/>
      <c r="F83" s="145">
        <f t="shared" si="4"/>
        <v>0</v>
      </c>
      <c r="G83" s="118"/>
      <c r="H83" s="94"/>
      <c r="I83" s="94"/>
      <c r="J83" s="94"/>
      <c r="K83" s="94"/>
      <c r="L83" s="94"/>
      <c r="M83" s="94"/>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6"/>
      <c r="FT83" s="96"/>
      <c r="FU83" s="96"/>
      <c r="FV83" s="96"/>
      <c r="FW83" s="96"/>
      <c r="FX83" s="96"/>
      <c r="FY83" s="96"/>
      <c r="FZ83" s="96"/>
      <c r="GA83" s="96"/>
      <c r="GB83" s="96"/>
      <c r="GC83" s="96"/>
      <c r="GD83" s="96"/>
      <c r="GE83" s="96"/>
      <c r="GF83" s="96"/>
      <c r="GG83" s="96"/>
      <c r="GH83" s="96"/>
      <c r="GI83" s="96"/>
      <c r="GJ83" s="96"/>
      <c r="GK83" s="96"/>
      <c r="GL83" s="96"/>
      <c r="GM83" s="96"/>
      <c r="GN83" s="96"/>
      <c r="GO83" s="96"/>
      <c r="GP83" s="96"/>
      <c r="GQ83" s="96"/>
      <c r="GR83" s="96"/>
      <c r="GS83" s="96"/>
      <c r="GT83" s="96"/>
      <c r="GU83" s="96"/>
      <c r="GV83" s="96"/>
      <c r="GW83" s="96"/>
      <c r="GX83" s="96"/>
      <c r="GY83" s="96"/>
      <c r="GZ83" s="96"/>
      <c r="HA83" s="96"/>
      <c r="HB83" s="96"/>
      <c r="HC83" s="96"/>
      <c r="HD83" s="96"/>
      <c r="HE83" s="96"/>
      <c r="HF83" s="96"/>
      <c r="HG83" s="96"/>
      <c r="HH83" s="96"/>
      <c r="HI83" s="96"/>
      <c r="HJ83" s="96"/>
      <c r="HK83" s="96"/>
      <c r="HL83" s="96"/>
      <c r="HM83" s="96"/>
      <c r="HN83" s="96"/>
      <c r="HO83" s="96"/>
      <c r="HP83" s="96"/>
      <c r="HQ83" s="96"/>
      <c r="HR83" s="96"/>
      <c r="HS83" s="96"/>
      <c r="HT83" s="96"/>
      <c r="HU83" s="96"/>
      <c r="HV83" s="96"/>
      <c r="HW83" s="96"/>
      <c r="HX83" s="96"/>
      <c r="HY83" s="96"/>
      <c r="HZ83" s="96"/>
      <c r="IA83" s="96"/>
      <c r="IB83" s="96"/>
      <c r="IC83" s="96"/>
      <c r="ID83" s="96"/>
      <c r="IE83" s="96"/>
      <c r="IF83" s="96"/>
      <c r="IG83" s="96"/>
      <c r="IH83" s="96"/>
      <c r="II83" s="96"/>
      <c r="IJ83" s="96"/>
      <c r="IK83" s="96"/>
      <c r="IL83" s="96"/>
      <c r="IM83" s="96"/>
      <c r="IN83" s="96"/>
      <c r="IO83" s="96"/>
      <c r="IP83" s="96"/>
      <c r="IQ83" s="96"/>
      <c r="IR83" s="96"/>
      <c r="IS83" s="96"/>
    </row>
    <row r="84" spans="1:253" s="95" customFormat="1" ht="177" customHeight="1" outlineLevel="1" x14ac:dyDescent="0.2">
      <c r="A84" s="146" t="s">
        <v>84</v>
      </c>
      <c r="B84" s="137" t="s">
        <v>156</v>
      </c>
      <c r="C84" s="150" t="s">
        <v>71</v>
      </c>
      <c r="D84" s="169">
        <v>36.979999999999997</v>
      </c>
      <c r="E84" s="170"/>
      <c r="F84" s="145">
        <f t="shared" si="4"/>
        <v>0</v>
      </c>
      <c r="G84" s="126"/>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6"/>
      <c r="FT84" s="96"/>
      <c r="FU84" s="96"/>
      <c r="FV84" s="96"/>
      <c r="FW84" s="96"/>
      <c r="FX84" s="96"/>
      <c r="FY84" s="96"/>
      <c r="FZ84" s="96"/>
      <c r="GA84" s="96"/>
      <c r="GB84" s="96"/>
      <c r="GC84" s="96"/>
      <c r="GD84" s="96"/>
      <c r="GE84" s="96"/>
      <c r="GF84" s="96"/>
      <c r="GG84" s="96"/>
      <c r="GH84" s="96"/>
      <c r="GI84" s="96"/>
      <c r="GJ84" s="96"/>
      <c r="GK84" s="96"/>
      <c r="GL84" s="96"/>
      <c r="GM84" s="96"/>
      <c r="GN84" s="96"/>
      <c r="GO84" s="96"/>
      <c r="GP84" s="96"/>
      <c r="GQ84" s="96"/>
      <c r="GR84" s="96"/>
      <c r="GS84" s="96"/>
      <c r="GT84" s="96"/>
      <c r="GU84" s="96"/>
      <c r="GV84" s="96"/>
      <c r="GW84" s="96"/>
      <c r="GX84" s="96"/>
      <c r="GY84" s="96"/>
      <c r="GZ84" s="96"/>
      <c r="HA84" s="96"/>
      <c r="HB84" s="96"/>
      <c r="HC84" s="96"/>
      <c r="HD84" s="96"/>
      <c r="HE84" s="96"/>
      <c r="HF84" s="96"/>
      <c r="HG84" s="96"/>
      <c r="HH84" s="96"/>
      <c r="HI84" s="96"/>
      <c r="HJ84" s="96"/>
      <c r="HK84" s="96"/>
      <c r="HL84" s="96"/>
      <c r="HM84" s="96"/>
      <c r="HN84" s="96"/>
      <c r="HO84" s="96"/>
      <c r="HP84" s="96"/>
      <c r="HQ84" s="96"/>
      <c r="HR84" s="96"/>
      <c r="HS84" s="96"/>
      <c r="HT84" s="96"/>
      <c r="HU84" s="96"/>
      <c r="HV84" s="96"/>
      <c r="HW84" s="96"/>
      <c r="HX84" s="96"/>
      <c r="HY84" s="96"/>
      <c r="HZ84" s="96"/>
      <c r="IA84" s="96"/>
      <c r="IB84" s="96"/>
      <c r="IC84" s="96"/>
      <c r="ID84" s="96"/>
      <c r="IE84" s="96"/>
      <c r="IF84" s="96"/>
      <c r="IG84" s="96"/>
      <c r="IH84" s="96"/>
      <c r="II84" s="96"/>
      <c r="IJ84" s="96"/>
      <c r="IK84" s="96"/>
      <c r="IL84" s="96"/>
      <c r="IM84" s="96"/>
      <c r="IN84" s="96"/>
      <c r="IO84" s="96"/>
      <c r="IP84" s="96"/>
      <c r="IQ84" s="96"/>
      <c r="IR84" s="96"/>
      <c r="IS84" s="96"/>
    </row>
    <row r="85" spans="1:253" s="95" customFormat="1" ht="57.75" customHeight="1" outlineLevel="1" x14ac:dyDescent="0.2">
      <c r="A85" s="146" t="s">
        <v>85</v>
      </c>
      <c r="B85" s="137" t="s">
        <v>159</v>
      </c>
      <c r="C85" s="150" t="s">
        <v>71</v>
      </c>
      <c r="D85" s="169">
        <v>4848.95</v>
      </c>
      <c r="E85" s="170"/>
      <c r="F85" s="145">
        <f t="shared" si="4"/>
        <v>0</v>
      </c>
      <c r="G85" s="12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c r="HA85" s="96"/>
      <c r="HB85" s="96"/>
      <c r="HC85" s="96"/>
      <c r="HD85" s="96"/>
      <c r="HE85" s="96"/>
      <c r="HF85" s="96"/>
      <c r="HG85" s="96"/>
      <c r="HH85" s="96"/>
      <c r="HI85" s="96"/>
      <c r="HJ85" s="96"/>
      <c r="HK85" s="96"/>
      <c r="HL85" s="96"/>
      <c r="HM85" s="96"/>
      <c r="HN85" s="96"/>
      <c r="HO85" s="96"/>
      <c r="HP85" s="96"/>
      <c r="HQ85" s="96"/>
      <c r="HR85" s="96"/>
      <c r="HS85" s="96"/>
      <c r="HT85" s="96"/>
      <c r="HU85" s="96"/>
      <c r="HV85" s="96"/>
      <c r="HW85" s="96"/>
      <c r="HX85" s="96"/>
      <c r="HY85" s="96"/>
      <c r="HZ85" s="96"/>
      <c r="IA85" s="96"/>
      <c r="IB85" s="96"/>
      <c r="IC85" s="96"/>
      <c r="ID85" s="96"/>
      <c r="IE85" s="96"/>
      <c r="IF85" s="96"/>
      <c r="IG85" s="96"/>
      <c r="IH85" s="96"/>
      <c r="II85" s="96"/>
      <c r="IJ85" s="96"/>
      <c r="IK85" s="96"/>
      <c r="IL85" s="96"/>
      <c r="IM85" s="96"/>
      <c r="IN85" s="96"/>
      <c r="IO85" s="96"/>
      <c r="IP85" s="96"/>
      <c r="IQ85" s="96"/>
      <c r="IR85" s="96"/>
      <c r="IS85" s="96"/>
    </row>
    <row r="86" spans="1:253" ht="18.75" x14ac:dyDescent="0.2">
      <c r="A86" s="165"/>
      <c r="B86" s="147" t="s">
        <v>87</v>
      </c>
      <c r="C86" s="166"/>
      <c r="D86" s="167"/>
      <c r="E86" s="168"/>
      <c r="F86" s="148">
        <f>SUM(F87:F87)</f>
        <v>0</v>
      </c>
      <c r="G86" s="127"/>
      <c r="H86" s="110"/>
      <c r="I86" s="110"/>
      <c r="J86" s="112"/>
      <c r="K86" s="110"/>
      <c r="L86" s="110"/>
      <c r="M86" s="110"/>
      <c r="N86" s="110"/>
      <c r="O86" s="110"/>
      <c r="P86" s="110"/>
    </row>
    <row r="87" spans="1:253" s="95" customFormat="1" ht="117" customHeight="1" outlineLevel="1" x14ac:dyDescent="0.2">
      <c r="A87" s="146" t="s">
        <v>88</v>
      </c>
      <c r="B87" s="105" t="s">
        <v>191</v>
      </c>
      <c r="C87" s="149" t="s">
        <v>86</v>
      </c>
      <c r="D87" s="172">
        <v>611.69000000000005</v>
      </c>
      <c r="E87" s="173"/>
      <c r="F87" s="173">
        <f>E87*D87</f>
        <v>0</v>
      </c>
      <c r="G87" s="118"/>
      <c r="H87" s="94"/>
      <c r="I87" s="94"/>
      <c r="J87" s="94"/>
      <c r="K87" s="94"/>
      <c r="L87" s="94"/>
      <c r="M87" s="94"/>
      <c r="N87" s="94"/>
      <c r="O87" s="94"/>
      <c r="P87" s="94"/>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c r="HA87" s="96"/>
      <c r="HB87" s="96"/>
      <c r="HC87" s="96"/>
      <c r="HD87" s="96"/>
      <c r="HE87" s="96"/>
      <c r="HF87" s="96"/>
      <c r="HG87" s="96"/>
      <c r="HH87" s="96"/>
      <c r="HI87" s="96"/>
      <c r="HJ87" s="96"/>
      <c r="HK87" s="96"/>
      <c r="HL87" s="96"/>
      <c r="HM87" s="96"/>
      <c r="HN87" s="96"/>
      <c r="HO87" s="96"/>
      <c r="HP87" s="96"/>
      <c r="HQ87" s="96"/>
      <c r="HR87" s="96"/>
      <c r="HS87" s="96"/>
      <c r="HT87" s="96"/>
      <c r="HU87" s="96"/>
      <c r="HV87" s="96"/>
      <c r="HW87" s="96"/>
      <c r="HX87" s="96"/>
      <c r="HY87" s="96"/>
      <c r="HZ87" s="96"/>
      <c r="IA87" s="96"/>
      <c r="IB87" s="96"/>
      <c r="IC87" s="96"/>
      <c r="ID87" s="96"/>
      <c r="IE87" s="96"/>
      <c r="IF87" s="96"/>
      <c r="IG87" s="96"/>
      <c r="IH87" s="96"/>
      <c r="II87" s="96"/>
      <c r="IJ87" s="96"/>
      <c r="IK87" s="96"/>
      <c r="IL87" s="96"/>
      <c r="IM87" s="96"/>
      <c r="IN87" s="96"/>
      <c r="IO87" s="96"/>
      <c r="IP87" s="96"/>
      <c r="IQ87" s="96"/>
      <c r="IR87" s="96"/>
      <c r="IS87" s="96"/>
    </row>
    <row r="88" spans="1:253" ht="18.75" x14ac:dyDescent="0.2">
      <c r="A88" s="165"/>
      <c r="B88" s="147" t="s">
        <v>89</v>
      </c>
      <c r="C88" s="166"/>
      <c r="D88" s="167"/>
      <c r="E88" s="168"/>
      <c r="F88" s="148">
        <f>SUM(F89:F90)</f>
        <v>0</v>
      </c>
      <c r="G88" s="123"/>
      <c r="H88" s="110"/>
      <c r="I88" s="110"/>
      <c r="J88" s="116"/>
      <c r="K88" s="110"/>
      <c r="L88" s="110"/>
      <c r="M88" s="110"/>
      <c r="N88" s="110"/>
      <c r="O88" s="110"/>
      <c r="P88" s="110"/>
    </row>
    <row r="89" spans="1:253" s="95" customFormat="1" ht="210.75" customHeight="1" outlineLevel="1" x14ac:dyDescent="0.2">
      <c r="A89" s="146" t="s">
        <v>90</v>
      </c>
      <c r="B89" s="105" t="s">
        <v>198</v>
      </c>
      <c r="C89" s="149" t="s">
        <v>91</v>
      </c>
      <c r="D89" s="172">
        <v>1530.13</v>
      </c>
      <c r="E89" s="173"/>
      <c r="F89" s="173">
        <f>E89*D89</f>
        <v>0</v>
      </c>
      <c r="G89" s="118"/>
      <c r="H89" s="94"/>
      <c r="I89" s="114"/>
      <c r="J89" s="94"/>
      <c r="K89" s="94"/>
      <c r="L89" s="94"/>
      <c r="M89" s="94"/>
      <c r="N89" s="94"/>
      <c r="O89" s="94"/>
      <c r="P89" s="94"/>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6"/>
      <c r="FT89" s="96"/>
      <c r="FU89" s="96"/>
      <c r="FV89" s="96"/>
      <c r="FW89" s="96"/>
      <c r="FX89" s="96"/>
      <c r="FY89" s="96"/>
      <c r="FZ89" s="96"/>
      <c r="GA89" s="96"/>
      <c r="GB89" s="96"/>
      <c r="GC89" s="96"/>
      <c r="GD89" s="96"/>
      <c r="GE89" s="96"/>
      <c r="GF89" s="96"/>
      <c r="GG89" s="96"/>
      <c r="GH89" s="96"/>
      <c r="GI89" s="96"/>
      <c r="GJ89" s="96"/>
      <c r="GK89" s="96"/>
      <c r="GL89" s="96"/>
      <c r="GM89" s="96"/>
      <c r="GN89" s="96"/>
      <c r="GO89" s="96"/>
      <c r="GP89" s="96"/>
      <c r="GQ89" s="96"/>
      <c r="GR89" s="96"/>
      <c r="GS89" s="96"/>
      <c r="GT89" s="96"/>
      <c r="GU89" s="96"/>
      <c r="GV89" s="96"/>
      <c r="GW89" s="96"/>
      <c r="GX89" s="96"/>
      <c r="GY89" s="96"/>
      <c r="GZ89" s="96"/>
      <c r="HA89" s="96"/>
      <c r="HB89" s="96"/>
      <c r="HC89" s="96"/>
      <c r="HD89" s="96"/>
      <c r="HE89" s="96"/>
      <c r="HF89" s="96"/>
      <c r="HG89" s="96"/>
      <c r="HH89" s="96"/>
      <c r="HI89" s="96"/>
      <c r="HJ89" s="96"/>
      <c r="HK89" s="96"/>
      <c r="HL89" s="96"/>
      <c r="HM89" s="96"/>
      <c r="HN89" s="96"/>
      <c r="HO89" s="96"/>
      <c r="HP89" s="96"/>
      <c r="HQ89" s="96"/>
      <c r="HR89" s="96"/>
      <c r="HS89" s="96"/>
      <c r="HT89" s="96"/>
      <c r="HU89" s="96"/>
      <c r="HV89" s="96"/>
      <c r="HW89" s="96"/>
      <c r="HX89" s="96"/>
      <c r="HY89" s="96"/>
      <c r="HZ89" s="96"/>
      <c r="IA89" s="96"/>
      <c r="IB89" s="96"/>
      <c r="IC89" s="96"/>
      <c r="ID89" s="96"/>
      <c r="IE89" s="96"/>
      <c r="IF89" s="96"/>
      <c r="IG89" s="96"/>
      <c r="IH89" s="96"/>
      <c r="II89" s="96"/>
      <c r="IJ89" s="96"/>
      <c r="IK89" s="96"/>
      <c r="IL89" s="96"/>
      <c r="IM89" s="96"/>
      <c r="IN89" s="96"/>
      <c r="IO89" s="96"/>
      <c r="IP89" s="96"/>
      <c r="IQ89" s="96"/>
      <c r="IR89" s="96"/>
      <c r="IS89" s="96"/>
    </row>
    <row r="90" spans="1:253" s="95" customFormat="1" ht="156.75" customHeight="1" outlineLevel="1" x14ac:dyDescent="0.2">
      <c r="A90" s="146" t="s">
        <v>92</v>
      </c>
      <c r="B90" s="105" t="s">
        <v>192</v>
      </c>
      <c r="C90" s="149" t="s">
        <v>91</v>
      </c>
      <c r="D90" s="172">
        <v>431.76</v>
      </c>
      <c r="E90" s="173"/>
      <c r="F90" s="173">
        <f>E90*D90</f>
        <v>0</v>
      </c>
      <c r="G90" s="118"/>
      <c r="H90" s="94"/>
      <c r="I90" s="94"/>
      <c r="J90" s="94"/>
      <c r="K90" s="114"/>
      <c r="L90" s="94"/>
      <c r="M90" s="94"/>
      <c r="N90" s="94"/>
      <c r="O90" s="94"/>
      <c r="P90" s="94"/>
      <c r="DQ90" s="96"/>
      <c r="DR90" s="96"/>
      <c r="DS90" s="96"/>
      <c r="DT90" s="96"/>
      <c r="DU90" s="96"/>
      <c r="DV90" s="96"/>
      <c r="DW90" s="96"/>
      <c r="DX90" s="96"/>
      <c r="DY90" s="96"/>
      <c r="DZ90" s="96"/>
      <c r="EA90" s="96"/>
      <c r="EB90" s="96"/>
      <c r="EC90" s="96"/>
      <c r="ED90" s="96"/>
      <c r="EE90" s="96"/>
      <c r="EF90" s="96"/>
      <c r="EG90" s="96"/>
      <c r="EH90" s="96"/>
      <c r="EI90" s="96"/>
      <c r="EJ90" s="96"/>
      <c r="EK90" s="96"/>
      <c r="EL90" s="96"/>
      <c r="EM90" s="96"/>
      <c r="EN90" s="96"/>
      <c r="EO90" s="96"/>
      <c r="EP90" s="96"/>
      <c r="EQ90" s="96"/>
      <c r="ER90" s="96"/>
      <c r="ES90" s="96"/>
      <c r="ET90" s="96"/>
      <c r="EU90" s="96"/>
      <c r="EV90" s="96"/>
      <c r="EW90" s="96"/>
      <c r="EX90" s="96"/>
      <c r="EY90" s="96"/>
      <c r="EZ90" s="96"/>
      <c r="FA90" s="96"/>
      <c r="FB90" s="96"/>
      <c r="FC90" s="96"/>
      <c r="FD90" s="96"/>
      <c r="FE90" s="96"/>
      <c r="FF90" s="96"/>
      <c r="FG90" s="96"/>
      <c r="FH90" s="96"/>
      <c r="FI90" s="96"/>
      <c r="FJ90" s="96"/>
      <c r="FK90" s="96"/>
      <c r="FL90" s="96"/>
      <c r="FM90" s="96"/>
      <c r="FN90" s="96"/>
      <c r="FO90" s="96"/>
      <c r="FP90" s="96"/>
      <c r="FQ90" s="96"/>
      <c r="FR90" s="96"/>
      <c r="FS90" s="96"/>
      <c r="FT90" s="96"/>
      <c r="FU90" s="96"/>
      <c r="FV90" s="96"/>
      <c r="FW90" s="96"/>
      <c r="FX90" s="96"/>
      <c r="FY90" s="96"/>
      <c r="FZ90" s="96"/>
      <c r="GA90" s="96"/>
      <c r="GB90" s="96"/>
      <c r="GC90" s="96"/>
      <c r="GD90" s="96"/>
      <c r="GE90" s="96"/>
      <c r="GF90" s="96"/>
      <c r="GG90" s="96"/>
      <c r="GH90" s="96"/>
      <c r="GI90" s="96"/>
      <c r="GJ90" s="96"/>
      <c r="GK90" s="96"/>
      <c r="GL90" s="96"/>
      <c r="GM90" s="96"/>
      <c r="GN90" s="96"/>
      <c r="GO90" s="96"/>
      <c r="GP90" s="96"/>
      <c r="GQ90" s="96"/>
      <c r="GR90" s="96"/>
      <c r="GS90" s="96"/>
      <c r="GT90" s="96"/>
      <c r="GU90" s="96"/>
      <c r="GV90" s="96"/>
      <c r="GW90" s="96"/>
      <c r="GX90" s="96"/>
      <c r="GY90" s="96"/>
      <c r="GZ90" s="96"/>
      <c r="HA90" s="96"/>
      <c r="HB90" s="96"/>
      <c r="HC90" s="96"/>
      <c r="HD90" s="96"/>
      <c r="HE90" s="96"/>
      <c r="HF90" s="96"/>
      <c r="HG90" s="96"/>
      <c r="HH90" s="96"/>
      <c r="HI90" s="96"/>
      <c r="HJ90" s="96"/>
      <c r="HK90" s="96"/>
      <c r="HL90" s="96"/>
      <c r="HM90" s="96"/>
      <c r="HN90" s="96"/>
      <c r="HO90" s="96"/>
      <c r="HP90" s="96"/>
      <c r="HQ90" s="96"/>
      <c r="HR90" s="96"/>
      <c r="HS90" s="96"/>
      <c r="HT90" s="96"/>
      <c r="HU90" s="96"/>
      <c r="HV90" s="96"/>
      <c r="HW90" s="96"/>
      <c r="HX90" s="96"/>
      <c r="HY90" s="96"/>
      <c r="HZ90" s="96"/>
      <c r="IA90" s="96"/>
      <c r="IB90" s="96"/>
      <c r="IC90" s="96"/>
      <c r="ID90" s="96"/>
      <c r="IE90" s="96"/>
      <c r="IF90" s="96"/>
      <c r="IG90" s="96"/>
      <c r="IH90" s="96"/>
      <c r="II90" s="96"/>
      <c r="IJ90" s="96"/>
      <c r="IK90" s="96"/>
      <c r="IL90" s="96"/>
      <c r="IM90" s="96"/>
      <c r="IN90" s="96"/>
      <c r="IO90" s="96"/>
      <c r="IP90" s="96"/>
      <c r="IQ90" s="96"/>
      <c r="IR90" s="96"/>
      <c r="IS90" s="96"/>
    </row>
    <row r="91" spans="1:253" ht="18.75" x14ac:dyDescent="0.2">
      <c r="A91" s="165"/>
      <c r="B91" s="147" t="s">
        <v>93</v>
      </c>
      <c r="C91" s="166"/>
      <c r="D91" s="167"/>
      <c r="E91" s="168"/>
      <c r="F91" s="148">
        <f>SUM(F92:F101)</f>
        <v>0</v>
      </c>
      <c r="G91" s="123"/>
      <c r="H91" s="110"/>
      <c r="I91" s="110"/>
      <c r="J91" s="110"/>
      <c r="K91" s="110"/>
      <c r="L91" s="110"/>
      <c r="M91" s="110"/>
      <c r="N91" s="110"/>
      <c r="O91" s="110"/>
      <c r="P91" s="110"/>
    </row>
    <row r="92" spans="1:253" ht="66.75" customHeight="1" outlineLevel="1" x14ac:dyDescent="0.2">
      <c r="A92" s="146" t="s">
        <v>94</v>
      </c>
      <c r="B92" s="105" t="s">
        <v>193</v>
      </c>
      <c r="C92" s="149" t="s">
        <v>86</v>
      </c>
      <c r="D92" s="172">
        <v>611.69000000000005</v>
      </c>
      <c r="E92" s="173"/>
      <c r="F92" s="173">
        <f t="shared" ref="F92:F101" si="5">E92*D92</f>
        <v>0</v>
      </c>
      <c r="G92" s="128"/>
      <c r="H92" s="110"/>
      <c r="I92" s="110"/>
      <c r="J92" s="110"/>
      <c r="K92" s="110"/>
      <c r="L92" s="110"/>
      <c r="M92" s="110"/>
      <c r="N92" s="110"/>
      <c r="O92" s="110"/>
      <c r="P92" s="110"/>
    </row>
    <row r="93" spans="1:253" ht="106.5" customHeight="1" outlineLevel="1" x14ac:dyDescent="0.2">
      <c r="A93" s="146" t="s">
        <v>95</v>
      </c>
      <c r="B93" s="105" t="s">
        <v>194</v>
      </c>
      <c r="C93" s="149" t="s">
        <v>71</v>
      </c>
      <c r="D93" s="172">
        <v>184.44</v>
      </c>
      <c r="E93" s="173"/>
      <c r="F93" s="173">
        <f t="shared" si="5"/>
        <v>0</v>
      </c>
      <c r="G93" s="129"/>
      <c r="H93" s="110"/>
      <c r="I93" s="110"/>
      <c r="J93" s="116"/>
      <c r="K93" s="116"/>
      <c r="L93" s="116"/>
      <c r="M93" s="110"/>
      <c r="N93" s="116"/>
      <c r="O93" s="110"/>
    </row>
    <row r="94" spans="1:253" ht="106.5" customHeight="1" outlineLevel="1" x14ac:dyDescent="0.2">
      <c r="A94" s="146" t="s">
        <v>96</v>
      </c>
      <c r="B94" s="105" t="s">
        <v>195</v>
      </c>
      <c r="C94" s="149" t="s">
        <v>1</v>
      </c>
      <c r="D94" s="172">
        <v>718.65</v>
      </c>
      <c r="E94" s="173"/>
      <c r="F94" s="173">
        <f t="shared" si="5"/>
        <v>0</v>
      </c>
      <c r="G94" s="129"/>
      <c r="H94" s="110"/>
      <c r="I94" s="110"/>
      <c r="J94" s="110"/>
      <c r="K94" s="110"/>
      <c r="L94" s="110"/>
      <c r="M94" s="110"/>
      <c r="N94" s="110"/>
      <c r="O94" s="110"/>
    </row>
    <row r="95" spans="1:253" ht="93.75" customHeight="1" outlineLevel="1" x14ac:dyDescent="0.2">
      <c r="A95" s="146" t="s">
        <v>97</v>
      </c>
      <c r="B95" s="105" t="s">
        <v>163</v>
      </c>
      <c r="C95" s="149" t="s">
        <v>83</v>
      </c>
      <c r="D95" s="172">
        <v>7</v>
      </c>
      <c r="E95" s="173"/>
      <c r="F95" s="173">
        <f t="shared" si="5"/>
        <v>0</v>
      </c>
      <c r="G95" s="129"/>
    </row>
    <row r="96" spans="1:253" ht="93.75" customHeight="1" outlineLevel="1" x14ac:dyDescent="0.2">
      <c r="A96" s="146" t="s">
        <v>98</v>
      </c>
      <c r="B96" s="105" t="s">
        <v>161</v>
      </c>
      <c r="C96" s="149" t="s">
        <v>83</v>
      </c>
      <c r="D96" s="172">
        <v>11</v>
      </c>
      <c r="E96" s="173"/>
      <c r="F96" s="173">
        <f t="shared" si="5"/>
        <v>0</v>
      </c>
      <c r="G96" s="129"/>
    </row>
    <row r="97" spans="1:117" ht="81.75" customHeight="1" outlineLevel="1" x14ac:dyDescent="0.2">
      <c r="A97" s="146" t="s">
        <v>99</v>
      </c>
      <c r="B97" s="105" t="s">
        <v>160</v>
      </c>
      <c r="C97" s="149" t="s">
        <v>71</v>
      </c>
      <c r="D97" s="172">
        <v>37.67</v>
      </c>
      <c r="E97" s="173"/>
      <c r="F97" s="173">
        <f t="shared" si="5"/>
        <v>0</v>
      </c>
      <c r="G97" s="128"/>
    </row>
    <row r="98" spans="1:117" ht="69" customHeight="1" outlineLevel="1" x14ac:dyDescent="0.2">
      <c r="A98" s="146" t="s">
        <v>100</v>
      </c>
      <c r="B98" s="105" t="s">
        <v>196</v>
      </c>
      <c r="C98" s="149" t="s">
        <v>83</v>
      </c>
      <c r="D98" s="172">
        <v>5</v>
      </c>
      <c r="E98" s="173"/>
      <c r="F98" s="173">
        <f t="shared" si="5"/>
        <v>0</v>
      </c>
      <c r="G98" s="129"/>
    </row>
    <row r="99" spans="1:117" ht="69" customHeight="1" outlineLevel="1" x14ac:dyDescent="0.2">
      <c r="A99" s="146" t="s">
        <v>101</v>
      </c>
      <c r="B99" s="105" t="s">
        <v>197</v>
      </c>
      <c r="C99" s="149" t="s">
        <v>83</v>
      </c>
      <c r="D99" s="172">
        <v>4</v>
      </c>
      <c r="E99" s="173"/>
      <c r="F99" s="173">
        <f t="shared" si="5"/>
        <v>0</v>
      </c>
      <c r="G99" s="129"/>
    </row>
    <row r="100" spans="1:117" ht="96" customHeight="1" outlineLevel="1" x14ac:dyDescent="0.2">
      <c r="A100" s="146" t="s">
        <v>170</v>
      </c>
      <c r="B100" s="105" t="s">
        <v>162</v>
      </c>
      <c r="C100" s="150" t="s">
        <v>83</v>
      </c>
      <c r="D100" s="169">
        <v>5</v>
      </c>
      <c r="E100" s="170"/>
      <c r="F100" s="171">
        <f t="shared" si="5"/>
        <v>0</v>
      </c>
      <c r="G100" s="129"/>
    </row>
    <row r="101" spans="1:117" ht="96" customHeight="1" outlineLevel="1" x14ac:dyDescent="0.2">
      <c r="A101" s="146" t="s">
        <v>173</v>
      </c>
      <c r="B101" s="105" t="s">
        <v>174</v>
      </c>
      <c r="C101" s="150" t="s">
        <v>2</v>
      </c>
      <c r="D101" s="169">
        <v>6</v>
      </c>
      <c r="E101" s="170"/>
      <c r="F101" s="171">
        <f t="shared" si="5"/>
        <v>0</v>
      </c>
      <c r="G101" s="129"/>
      <c r="L101" s="164"/>
      <c r="S101" s="97"/>
      <c r="U101" s="97"/>
    </row>
    <row r="102" spans="1:117" ht="18.75" x14ac:dyDescent="0.2">
      <c r="A102" s="165"/>
      <c r="B102" s="147" t="s">
        <v>199</v>
      </c>
      <c r="C102" s="166"/>
      <c r="D102" s="167"/>
      <c r="E102" s="168"/>
      <c r="F102" s="148">
        <f>SUM(F103)</f>
        <v>0</v>
      </c>
      <c r="G102" s="123"/>
      <c r="H102" s="110"/>
      <c r="I102" s="110"/>
      <c r="J102" s="110"/>
      <c r="K102" s="110"/>
      <c r="L102" s="110"/>
      <c r="M102" s="110"/>
      <c r="N102" s="110"/>
      <c r="O102" s="110"/>
      <c r="P102" s="110"/>
    </row>
    <row r="103" spans="1:117" ht="66.75" customHeight="1" outlineLevel="1" x14ac:dyDescent="0.2">
      <c r="A103" s="146" t="s">
        <v>171</v>
      </c>
      <c r="B103" s="105" t="s">
        <v>172</v>
      </c>
      <c r="C103" s="149" t="s">
        <v>2</v>
      </c>
      <c r="D103" s="172">
        <v>16</v>
      </c>
      <c r="E103" s="173"/>
      <c r="F103" s="173">
        <f>E103*D103</f>
        <v>0</v>
      </c>
      <c r="G103" s="128"/>
      <c r="H103" s="110"/>
      <c r="I103" s="110"/>
      <c r="J103" s="110"/>
      <c r="K103" s="110"/>
      <c r="L103" s="163"/>
      <c r="M103" s="110"/>
      <c r="N103" s="110"/>
      <c r="O103" s="110"/>
      <c r="P103" s="110"/>
      <c r="S103" s="97"/>
      <c r="U103" s="97"/>
    </row>
    <row r="104" spans="1:117" s="96" customFormat="1" ht="21" x14ac:dyDescent="0.2">
      <c r="A104" s="160"/>
      <c r="B104" s="160"/>
      <c r="C104" s="160"/>
      <c r="D104" s="160"/>
      <c r="E104" s="161" t="s">
        <v>107</v>
      </c>
      <c r="F104" s="162">
        <f>F91+F88+F86+F79+F64+F102+F71</f>
        <v>0</v>
      </c>
      <c r="G104" s="118"/>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row>
    <row r="105" spans="1:117" s="96" customFormat="1" ht="5.0999999999999996" customHeight="1" x14ac:dyDescent="0.2">
      <c r="A105" s="154"/>
      <c r="B105" s="154"/>
      <c r="C105" s="154"/>
      <c r="D105" s="155"/>
      <c r="E105" s="156"/>
      <c r="F105" s="156"/>
      <c r="G105" s="120"/>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row>
    <row r="106" spans="1:117" s="96" customFormat="1" ht="5.0999999999999996" customHeight="1" x14ac:dyDescent="0.2">
      <c r="A106" s="174"/>
      <c r="B106" s="174"/>
      <c r="C106" s="174"/>
      <c r="D106" s="175"/>
      <c r="E106" s="176"/>
      <c r="F106" s="176"/>
      <c r="G106" s="118"/>
      <c r="H106" s="94"/>
      <c r="I106" s="94"/>
      <c r="J106" s="94"/>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row>
    <row r="107" spans="1:117" ht="24.75" customHeight="1" x14ac:dyDescent="0.2">
      <c r="A107" s="177"/>
      <c r="B107" s="178"/>
      <c r="C107" s="178"/>
      <c r="D107" s="178"/>
      <c r="E107" s="179" t="s">
        <v>108</v>
      </c>
      <c r="F107" s="180">
        <f>F39+F61+F104</f>
        <v>0</v>
      </c>
      <c r="G107" s="130"/>
      <c r="H107" s="99"/>
      <c r="I107" s="99"/>
      <c r="J107" s="100"/>
      <c r="L107" s="104"/>
      <c r="M107" s="102"/>
    </row>
    <row r="108" spans="1:117" ht="25.5" customHeight="1" x14ac:dyDescent="0.2">
      <c r="A108" s="183" t="s">
        <v>202</v>
      </c>
      <c r="B108" s="184"/>
      <c r="C108" s="184"/>
      <c r="D108" s="187" t="s">
        <v>36</v>
      </c>
      <c r="E108" s="187"/>
      <c r="F108" s="181">
        <f>ROUND((F107*0.16),2)</f>
        <v>0</v>
      </c>
      <c r="G108" s="131"/>
      <c r="H108" s="101"/>
      <c r="I108" s="101"/>
      <c r="J108" s="101"/>
      <c r="L108" s="104"/>
      <c r="M108" s="103"/>
    </row>
    <row r="109" spans="1:117" ht="28.5" customHeight="1" x14ac:dyDescent="0.2">
      <c r="A109" s="185"/>
      <c r="B109" s="186"/>
      <c r="C109" s="186"/>
      <c r="D109" s="188" t="s">
        <v>37</v>
      </c>
      <c r="E109" s="188"/>
      <c r="F109" s="182">
        <f>F107+F108</f>
        <v>0</v>
      </c>
      <c r="G109" s="130"/>
      <c r="H109" s="99"/>
      <c r="I109" s="99"/>
      <c r="J109" s="100"/>
      <c r="L109" s="104"/>
      <c r="M109" s="102"/>
    </row>
    <row r="110" spans="1:117" x14ac:dyDescent="0.2">
      <c r="G110" s="120"/>
      <c r="H110" s="95"/>
      <c r="I110" s="95"/>
      <c r="J110" s="95"/>
    </row>
    <row r="111" spans="1:117" x14ac:dyDescent="0.2">
      <c r="G111" s="120"/>
      <c r="H111" s="95"/>
      <c r="I111" s="95"/>
      <c r="J111" s="95"/>
    </row>
    <row r="114" spans="5:10" x14ac:dyDescent="0.2">
      <c r="F114" s="107"/>
    </row>
    <row r="115" spans="5:10" ht="18" x14ac:dyDescent="0.2">
      <c r="F115" s="109"/>
    </row>
    <row r="116" spans="5:10" ht="14.25" x14ac:dyDescent="0.2">
      <c r="E116" s="132"/>
      <c r="F116" s="132"/>
      <c r="G116" s="133"/>
      <c r="H116" s="134"/>
      <c r="I116" s="134"/>
      <c r="J116" s="134"/>
    </row>
    <row r="117" spans="5:10" ht="15" x14ac:dyDescent="0.2">
      <c r="E117" s="132"/>
      <c r="F117" s="135"/>
      <c r="G117" s="133"/>
      <c r="H117" s="134"/>
      <c r="I117" s="134"/>
      <c r="J117" s="134"/>
    </row>
    <row r="118" spans="5:10" ht="14.25" x14ac:dyDescent="0.2">
      <c r="E118" s="132"/>
      <c r="F118" s="132"/>
      <c r="G118" s="133"/>
      <c r="H118" s="134"/>
      <c r="I118" s="134"/>
      <c r="J118" s="134"/>
    </row>
    <row r="119" spans="5:10" ht="14.25" x14ac:dyDescent="0.2">
      <c r="E119" s="132"/>
      <c r="F119" s="132"/>
      <c r="G119" s="136"/>
      <c r="H119" s="134"/>
      <c r="I119" s="134"/>
      <c r="J119" s="134"/>
    </row>
    <row r="120" spans="5:10" ht="14.25" x14ac:dyDescent="0.2">
      <c r="E120" s="132"/>
      <c r="F120" s="132"/>
      <c r="G120" s="133"/>
      <c r="H120" s="134"/>
      <c r="I120" s="134"/>
      <c r="J120" s="134"/>
    </row>
    <row r="121" spans="5:10" ht="14.25" x14ac:dyDescent="0.2">
      <c r="E121" s="132"/>
      <c r="F121" s="132"/>
      <c r="G121" s="133"/>
      <c r="H121" s="134"/>
      <c r="I121" s="134"/>
      <c r="J121" s="134"/>
    </row>
    <row r="122" spans="5:10" ht="14.25" x14ac:dyDescent="0.2">
      <c r="E122" s="132"/>
      <c r="F122" s="132"/>
      <c r="G122" s="133"/>
      <c r="H122" s="134"/>
      <c r="I122" s="134"/>
      <c r="J122" s="134"/>
    </row>
    <row r="123" spans="5:10" ht="14.25" x14ac:dyDescent="0.2">
      <c r="E123" s="132"/>
      <c r="F123" s="132"/>
      <c r="G123" s="133"/>
      <c r="H123" s="134"/>
      <c r="I123" s="134"/>
      <c r="J123" s="134"/>
    </row>
    <row r="124" spans="5:10" ht="14.25" x14ac:dyDescent="0.2">
      <c r="E124" s="132"/>
      <c r="F124" s="132"/>
      <c r="G124" s="133"/>
      <c r="H124" s="134"/>
      <c r="I124" s="134"/>
      <c r="J124" s="134"/>
    </row>
    <row r="125" spans="5:10" ht="14.25" x14ac:dyDescent="0.2">
      <c r="E125" s="132"/>
      <c r="F125" s="132"/>
      <c r="G125" s="133"/>
      <c r="H125" s="134"/>
      <c r="I125" s="134"/>
      <c r="J125" s="134"/>
    </row>
    <row r="126" spans="5:10" ht="14.25" x14ac:dyDescent="0.2">
      <c r="E126" s="132"/>
      <c r="F126" s="132"/>
      <c r="G126" s="133"/>
      <c r="H126" s="134"/>
      <c r="I126" s="134"/>
      <c r="J126" s="134"/>
    </row>
    <row r="127" spans="5:10" ht="14.25" x14ac:dyDescent="0.2">
      <c r="E127" s="132"/>
      <c r="F127" s="132"/>
      <c r="G127" s="133"/>
      <c r="H127" s="134"/>
      <c r="I127" s="134"/>
      <c r="J127" s="134"/>
    </row>
    <row r="128" spans="5:10" ht="14.25" x14ac:dyDescent="0.2">
      <c r="E128" s="132"/>
      <c r="F128" s="132"/>
      <c r="G128" s="133"/>
      <c r="H128" s="134"/>
      <c r="I128" s="134"/>
      <c r="J128" s="134"/>
    </row>
    <row r="129" spans="5:10" ht="14.25" x14ac:dyDescent="0.2">
      <c r="E129" s="132"/>
      <c r="F129" s="132"/>
      <c r="G129" s="133"/>
      <c r="H129" s="134"/>
      <c r="I129" s="134"/>
      <c r="J129" s="134"/>
    </row>
    <row r="130" spans="5:10" ht="14.25" x14ac:dyDescent="0.2">
      <c r="E130" s="132"/>
      <c r="F130" s="132"/>
      <c r="G130" s="133"/>
      <c r="H130" s="134"/>
      <c r="I130" s="134"/>
      <c r="J130" s="134"/>
    </row>
    <row r="131" spans="5:10" ht="14.25" x14ac:dyDescent="0.2">
      <c r="E131" s="132"/>
      <c r="F131" s="132"/>
      <c r="G131" s="133"/>
      <c r="H131" s="134"/>
      <c r="I131" s="134"/>
      <c r="J131" s="134"/>
    </row>
  </sheetData>
  <mergeCells count="14">
    <mergeCell ref="A6:F6"/>
    <mergeCell ref="A1:F1"/>
    <mergeCell ref="A2:F2"/>
    <mergeCell ref="A3:F3"/>
    <mergeCell ref="A4:E4"/>
    <mergeCell ref="A5:F5"/>
    <mergeCell ref="A108:C109"/>
    <mergeCell ref="D108:E108"/>
    <mergeCell ref="D109:E109"/>
    <mergeCell ref="A7:F7"/>
    <mergeCell ref="A8:F8"/>
    <mergeCell ref="A11:F11"/>
    <mergeCell ref="A41:F41"/>
    <mergeCell ref="A63:F63"/>
  </mergeCells>
  <printOptions horizontalCentered="1"/>
  <pageMargins left="0.23622047244094491" right="0.23622047244094491" top="0.74803149606299213" bottom="0.74803149606299213" header="0.31496062992125984" footer="0.31496062992125984"/>
  <pageSetup paperSize="125" scale="10" fitToHeight="0" orientation="portrait" r:id="rId1"/>
  <rowBreaks count="11" manualBreakCount="11">
    <brk id="19" max="5" man="1"/>
    <brk id="32" max="5" man="1"/>
    <brk id="40" max="5" man="1"/>
    <brk id="50" max="5" man="1"/>
    <brk id="62" max="5" man="1"/>
    <brk id="72" max="5" man="1"/>
    <brk id="76" max="5" man="1"/>
    <brk id="81" max="5" man="1"/>
    <brk id="88" max="5" man="1"/>
    <brk id="92" max="5" man="1"/>
    <brk id="10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60"/>
  <sheetViews>
    <sheetView topLeftCell="A5" zoomScaleNormal="100" zoomScaleSheetLayoutView="40" workbookViewId="0">
      <selection activeCell="F26" sqref="F26:F32"/>
    </sheetView>
  </sheetViews>
  <sheetFormatPr baseColWidth="10" defaultColWidth="11.42578125" defaultRowHeight="12.75" x14ac:dyDescent="0.2"/>
  <cols>
    <col min="1" max="1" width="8.5703125" style="93" customWidth="1"/>
    <col min="2" max="2" width="71.42578125" style="93" customWidth="1"/>
    <col min="3" max="3" width="10.28515625" style="93" customWidth="1"/>
    <col min="4" max="4" width="12.28515625" style="97" bestFit="1" customWidth="1"/>
    <col min="5" max="5" width="15.5703125" style="98" customWidth="1"/>
    <col min="6" max="6" width="23.42578125" style="98" customWidth="1"/>
    <col min="7" max="7" width="15.140625" style="103" customWidth="1"/>
    <col min="8" max="8" width="0" style="93" hidden="1" customWidth="1"/>
    <col min="9" max="9" width="12.28515625" style="93" bestFit="1" customWidth="1"/>
    <col min="10" max="10" width="22.140625" style="93" bestFit="1" customWidth="1"/>
    <col min="11" max="11" width="16.28515625" style="93" bestFit="1" customWidth="1"/>
    <col min="12" max="12" width="20.85546875" style="93" customWidth="1"/>
    <col min="13" max="13" width="18.5703125" style="93" customWidth="1"/>
    <col min="14" max="16384" width="11.42578125" style="93"/>
  </cols>
  <sheetData>
    <row r="1" spans="1:117" s="92" customFormat="1" ht="24.75" customHeight="1" x14ac:dyDescent="0.2">
      <c r="A1" s="201" t="s">
        <v>125</v>
      </c>
      <c r="B1" s="202"/>
      <c r="C1" s="202"/>
      <c r="D1" s="202"/>
      <c r="E1" s="202"/>
      <c r="F1" s="203"/>
      <c r="G1" s="117"/>
    </row>
    <row r="2" spans="1:117" s="92" customFormat="1" ht="24.75" customHeight="1" x14ac:dyDescent="0.2">
      <c r="A2" s="204" t="s">
        <v>126</v>
      </c>
      <c r="B2" s="205"/>
      <c r="C2" s="205"/>
      <c r="D2" s="205"/>
      <c r="E2" s="205"/>
      <c r="F2" s="206"/>
      <c r="G2" s="117"/>
    </row>
    <row r="3" spans="1:117" s="92" customFormat="1" ht="24.75" customHeight="1" x14ac:dyDescent="0.2">
      <c r="A3" s="207" t="s">
        <v>201</v>
      </c>
      <c r="B3" s="208"/>
      <c r="C3" s="208"/>
      <c r="D3" s="208"/>
      <c r="E3" s="208"/>
      <c r="F3" s="209"/>
      <c r="G3" s="117"/>
    </row>
    <row r="4" spans="1:117" ht="24.75" customHeight="1" thickBot="1" x14ac:dyDescent="0.25">
      <c r="A4" s="210" t="s">
        <v>127</v>
      </c>
      <c r="B4" s="211"/>
      <c r="C4" s="211"/>
      <c r="D4" s="211"/>
      <c r="E4" s="211"/>
      <c r="F4" s="144" t="s">
        <v>200</v>
      </c>
    </row>
    <row r="5" spans="1:117" s="96" customFormat="1" ht="16.5" customHeight="1" x14ac:dyDescent="0.2">
      <c r="A5" s="212" t="s">
        <v>30</v>
      </c>
      <c r="B5" s="213"/>
      <c r="C5" s="213"/>
      <c r="D5" s="213"/>
      <c r="E5" s="213"/>
      <c r="F5" s="214"/>
      <c r="G5" s="118"/>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row>
    <row r="6" spans="1:117" s="96" customFormat="1" ht="33" customHeight="1" collapsed="1" x14ac:dyDescent="0.2">
      <c r="A6" s="198" t="s">
        <v>128</v>
      </c>
      <c r="B6" s="199"/>
      <c r="C6" s="199"/>
      <c r="D6" s="199"/>
      <c r="E6" s="199"/>
      <c r="F6" s="200"/>
      <c r="G6" s="119"/>
    </row>
    <row r="7" spans="1:117" s="96" customFormat="1" ht="15.75" customHeight="1" x14ac:dyDescent="0.2">
      <c r="A7" s="215" t="s">
        <v>31</v>
      </c>
      <c r="B7" s="216"/>
      <c r="C7" s="216"/>
      <c r="D7" s="216"/>
      <c r="E7" s="216"/>
      <c r="F7" s="217"/>
      <c r="G7" s="119"/>
    </row>
    <row r="8" spans="1:117" s="96" customFormat="1" ht="33" customHeight="1" x14ac:dyDescent="0.2">
      <c r="A8" s="192" t="s">
        <v>204</v>
      </c>
      <c r="B8" s="193"/>
      <c r="C8" s="193"/>
      <c r="D8" s="193"/>
      <c r="E8" s="193"/>
      <c r="F8" s="194"/>
      <c r="G8" s="119"/>
    </row>
    <row r="9" spans="1:117" s="96" customFormat="1" ht="14.25" customHeight="1" x14ac:dyDescent="0.2">
      <c r="A9" s="138" t="s">
        <v>3</v>
      </c>
      <c r="B9" s="138" t="s">
        <v>32</v>
      </c>
      <c r="C9" s="138" t="s">
        <v>33</v>
      </c>
      <c r="D9" s="139" t="s">
        <v>34</v>
      </c>
      <c r="E9" s="140" t="s">
        <v>35</v>
      </c>
      <c r="F9" s="140" t="s">
        <v>0</v>
      </c>
      <c r="G9" s="119"/>
    </row>
    <row r="10" spans="1:117" s="96" customFormat="1" ht="5.0999999999999996" customHeight="1" x14ac:dyDescent="0.2">
      <c r="A10" s="141"/>
      <c r="B10" s="141"/>
      <c r="C10" s="141"/>
      <c r="D10" s="142"/>
      <c r="E10" s="143"/>
      <c r="F10" s="143"/>
      <c r="G10" s="120"/>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row>
    <row r="11" spans="1:117" s="96" customFormat="1" ht="21" x14ac:dyDescent="0.2">
      <c r="A11" s="195" t="s">
        <v>9</v>
      </c>
      <c r="B11" s="195"/>
      <c r="C11" s="195"/>
      <c r="D11" s="195"/>
      <c r="E11" s="195"/>
      <c r="F11" s="195"/>
      <c r="G11" s="118"/>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row>
    <row r="12" spans="1:117" ht="18.75" x14ac:dyDescent="0.2">
      <c r="A12" s="165"/>
      <c r="B12" s="147" t="s">
        <v>38</v>
      </c>
      <c r="C12" s="166"/>
      <c r="D12" s="167"/>
      <c r="E12" s="168"/>
      <c r="F12" s="148"/>
    </row>
    <row r="13" spans="1:117" ht="18.75" x14ac:dyDescent="0.2">
      <c r="A13" s="165"/>
      <c r="B13" s="147" t="s">
        <v>47</v>
      </c>
      <c r="C13" s="166"/>
      <c r="D13" s="167"/>
      <c r="E13" s="168"/>
      <c r="F13" s="148"/>
    </row>
    <row r="14" spans="1:117" ht="18.75" x14ac:dyDescent="0.2">
      <c r="A14" s="165"/>
      <c r="B14" s="147" t="s">
        <v>55</v>
      </c>
      <c r="C14" s="166"/>
      <c r="D14" s="167"/>
      <c r="E14" s="168"/>
      <c r="F14" s="148"/>
    </row>
    <row r="15" spans="1:117" ht="18.75" x14ac:dyDescent="0.2">
      <c r="A15" s="165"/>
      <c r="B15" s="147" t="s">
        <v>58</v>
      </c>
      <c r="C15" s="166"/>
      <c r="D15" s="167"/>
      <c r="E15" s="168"/>
      <c r="F15" s="148"/>
    </row>
    <row r="16" spans="1:117" s="96" customFormat="1" ht="21" x14ac:dyDescent="0.2">
      <c r="A16" s="151"/>
      <c r="B16" s="151"/>
      <c r="C16" s="151"/>
      <c r="D16" s="151"/>
      <c r="E16" s="152" t="s">
        <v>103</v>
      </c>
      <c r="F16" s="153">
        <f>F15+F14+F13+F12</f>
        <v>0</v>
      </c>
      <c r="G16" s="122"/>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row>
    <row r="17" spans="1:117" s="96" customFormat="1" ht="5.0999999999999996" customHeight="1" x14ac:dyDescent="0.2">
      <c r="A17" s="154"/>
      <c r="B17" s="154"/>
      <c r="C17" s="154"/>
      <c r="D17" s="155"/>
      <c r="E17" s="156"/>
      <c r="F17" s="156"/>
      <c r="G17" s="120"/>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row>
    <row r="18" spans="1:117" s="96" customFormat="1" ht="21" x14ac:dyDescent="0.2">
      <c r="A18" s="196" t="s">
        <v>104</v>
      </c>
      <c r="B18" s="196"/>
      <c r="C18" s="196"/>
      <c r="D18" s="196"/>
      <c r="E18" s="196"/>
      <c r="F18" s="196"/>
      <c r="G18" s="118"/>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row>
    <row r="19" spans="1:117" ht="18.75" x14ac:dyDescent="0.2">
      <c r="A19" s="165"/>
      <c r="B19" s="147" t="s">
        <v>38</v>
      </c>
      <c r="C19" s="166"/>
      <c r="D19" s="167"/>
      <c r="E19" s="168"/>
      <c r="F19" s="148"/>
    </row>
    <row r="20" spans="1:117" ht="18.75" x14ac:dyDescent="0.2">
      <c r="A20" s="165"/>
      <c r="B20" s="147" t="s">
        <v>47</v>
      </c>
      <c r="C20" s="166"/>
      <c r="D20" s="167"/>
      <c r="E20" s="168"/>
      <c r="F20" s="148"/>
    </row>
    <row r="21" spans="1:117" ht="18.75" x14ac:dyDescent="0.2">
      <c r="A21" s="165"/>
      <c r="B21" s="147" t="s">
        <v>64</v>
      </c>
      <c r="C21" s="166"/>
      <c r="D21" s="167"/>
      <c r="E21" s="168"/>
      <c r="F21" s="148"/>
    </row>
    <row r="22" spans="1:117" ht="18.75" x14ac:dyDescent="0.2">
      <c r="A22" s="165"/>
      <c r="B22" s="147" t="s">
        <v>66</v>
      </c>
      <c r="C22" s="166"/>
      <c r="D22" s="167"/>
      <c r="E22" s="168"/>
      <c r="F22" s="148"/>
    </row>
    <row r="23" spans="1:117" s="96" customFormat="1" ht="21" x14ac:dyDescent="0.2">
      <c r="A23" s="157"/>
      <c r="B23" s="157"/>
      <c r="C23" s="157"/>
      <c r="D23" s="157"/>
      <c r="E23" s="158" t="s">
        <v>105</v>
      </c>
      <c r="F23" s="159">
        <f>F22+F21+F20+F19</f>
        <v>0</v>
      </c>
      <c r="G23" s="122"/>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row>
    <row r="24" spans="1:117" s="96" customFormat="1" ht="5.0999999999999996" customHeight="1" x14ac:dyDescent="0.2">
      <c r="A24" s="154"/>
      <c r="B24" s="154"/>
      <c r="C24" s="154"/>
      <c r="D24" s="155"/>
      <c r="E24" s="156"/>
      <c r="F24" s="156"/>
      <c r="G24" s="120"/>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row>
    <row r="25" spans="1:117" s="96" customFormat="1" ht="21" x14ac:dyDescent="0.2">
      <c r="A25" s="197" t="s">
        <v>106</v>
      </c>
      <c r="B25" s="197"/>
      <c r="C25" s="197"/>
      <c r="D25" s="197"/>
      <c r="E25" s="197"/>
      <c r="F25" s="197"/>
      <c r="G25" s="118"/>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row>
    <row r="26" spans="1:117" ht="18.75" x14ac:dyDescent="0.2">
      <c r="A26" s="165"/>
      <c r="B26" s="147" t="s">
        <v>137</v>
      </c>
      <c r="C26" s="166"/>
      <c r="D26" s="167"/>
      <c r="E26" s="168"/>
      <c r="F26" s="148"/>
      <c r="G26" s="123"/>
      <c r="H26" s="110"/>
      <c r="I26" s="110"/>
      <c r="J26" s="110"/>
      <c r="K26" s="110"/>
      <c r="L26" s="110"/>
      <c r="M26" s="110"/>
      <c r="N26" s="110"/>
      <c r="O26" s="110"/>
    </row>
    <row r="27" spans="1:117" ht="18.75" x14ac:dyDescent="0.2">
      <c r="A27" s="165"/>
      <c r="B27" s="147" t="s">
        <v>38</v>
      </c>
      <c r="C27" s="166"/>
      <c r="D27" s="167"/>
      <c r="E27" s="168"/>
      <c r="F27" s="148"/>
      <c r="G27" s="123"/>
      <c r="H27" s="110"/>
      <c r="I27" s="110"/>
      <c r="J27" s="110"/>
      <c r="K27" s="110"/>
      <c r="L27" s="110"/>
      <c r="M27" s="110"/>
      <c r="N27" s="110"/>
      <c r="O27" s="110"/>
    </row>
    <row r="28" spans="1:117" ht="18.75" x14ac:dyDescent="0.2">
      <c r="A28" s="165"/>
      <c r="B28" s="147" t="s">
        <v>79</v>
      </c>
      <c r="C28" s="166"/>
      <c r="D28" s="167"/>
      <c r="E28" s="168"/>
      <c r="F28" s="148"/>
      <c r="G28" s="123"/>
      <c r="H28" s="110"/>
      <c r="I28" s="110"/>
      <c r="J28" s="110"/>
      <c r="K28" s="110"/>
      <c r="L28" s="110"/>
      <c r="M28" s="110"/>
      <c r="N28" s="110"/>
      <c r="O28" s="110"/>
    </row>
    <row r="29" spans="1:117" ht="18.75" x14ac:dyDescent="0.2">
      <c r="A29" s="165"/>
      <c r="B29" s="147" t="s">
        <v>87</v>
      </c>
      <c r="C29" s="166"/>
      <c r="D29" s="167"/>
      <c r="E29" s="168"/>
      <c r="F29" s="148"/>
      <c r="G29" s="127"/>
      <c r="H29" s="110"/>
      <c r="I29" s="110"/>
      <c r="J29" s="112"/>
      <c r="K29" s="110"/>
      <c r="L29" s="110"/>
      <c r="M29" s="110"/>
      <c r="N29" s="110"/>
      <c r="O29" s="110"/>
      <c r="P29" s="110"/>
    </row>
    <row r="30" spans="1:117" ht="18.75" x14ac:dyDescent="0.2">
      <c r="A30" s="165"/>
      <c r="B30" s="147" t="s">
        <v>89</v>
      </c>
      <c r="C30" s="166"/>
      <c r="D30" s="167"/>
      <c r="E30" s="168"/>
      <c r="F30" s="148"/>
      <c r="G30" s="123"/>
      <c r="H30" s="110"/>
      <c r="I30" s="110"/>
      <c r="J30" s="116"/>
      <c r="K30" s="110"/>
      <c r="L30" s="110"/>
      <c r="M30" s="110"/>
      <c r="N30" s="110"/>
      <c r="O30" s="110"/>
      <c r="P30" s="110"/>
    </row>
    <row r="31" spans="1:117" ht="18.75" x14ac:dyDescent="0.2">
      <c r="A31" s="165"/>
      <c r="B31" s="147" t="s">
        <v>93</v>
      </c>
      <c r="C31" s="166"/>
      <c r="D31" s="167"/>
      <c r="E31" s="168"/>
      <c r="F31" s="148"/>
      <c r="G31" s="123"/>
      <c r="H31" s="110"/>
      <c r="I31" s="110"/>
      <c r="J31" s="110"/>
      <c r="K31" s="110"/>
      <c r="L31" s="110"/>
      <c r="M31" s="110"/>
      <c r="N31" s="110"/>
      <c r="O31" s="110"/>
      <c r="P31" s="110"/>
    </row>
    <row r="32" spans="1:117" ht="18.75" x14ac:dyDescent="0.2">
      <c r="A32" s="165"/>
      <c r="B32" s="147" t="s">
        <v>203</v>
      </c>
      <c r="C32" s="166"/>
      <c r="D32" s="167"/>
      <c r="E32" s="168"/>
      <c r="F32" s="148"/>
      <c r="G32" s="123"/>
      <c r="H32" s="110"/>
      <c r="I32" s="110"/>
      <c r="J32" s="110"/>
      <c r="K32" s="110"/>
      <c r="L32" s="110"/>
      <c r="M32" s="110"/>
      <c r="N32" s="110"/>
      <c r="O32" s="110"/>
      <c r="P32" s="110"/>
    </row>
    <row r="33" spans="1:117" s="96" customFormat="1" ht="21" x14ac:dyDescent="0.2">
      <c r="A33" s="160"/>
      <c r="B33" s="160"/>
      <c r="C33" s="160"/>
      <c r="D33" s="160"/>
      <c r="E33" s="161" t="s">
        <v>107</v>
      </c>
      <c r="F33" s="162">
        <f>F31+F30+F29+F28+F26+F32+F27</f>
        <v>0</v>
      </c>
      <c r="G33" s="118"/>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row>
    <row r="34" spans="1:117" s="96" customFormat="1" ht="5.0999999999999996" customHeight="1" x14ac:dyDescent="0.2">
      <c r="A34" s="154"/>
      <c r="B34" s="154"/>
      <c r="C34" s="154"/>
      <c r="D34" s="155"/>
      <c r="E34" s="156"/>
      <c r="F34" s="156"/>
      <c r="G34" s="120"/>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row>
    <row r="35" spans="1:117" s="96" customFormat="1" ht="5.0999999999999996" customHeight="1" x14ac:dyDescent="0.2">
      <c r="A35" s="174"/>
      <c r="B35" s="174"/>
      <c r="C35" s="174"/>
      <c r="D35" s="175"/>
      <c r="E35" s="176"/>
      <c r="F35" s="176"/>
      <c r="G35" s="118"/>
      <c r="H35" s="94"/>
      <c r="I35" s="94"/>
      <c r="J35" s="94"/>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row>
    <row r="36" spans="1:117" ht="24.75" customHeight="1" x14ac:dyDescent="0.2">
      <c r="A36" s="177"/>
      <c r="B36" s="178"/>
      <c r="C36" s="178"/>
      <c r="D36" s="178"/>
      <c r="E36" s="179" t="s">
        <v>108</v>
      </c>
      <c r="F36" s="180">
        <f>F16+F23+F33</f>
        <v>0</v>
      </c>
      <c r="G36" s="130"/>
      <c r="H36" s="99"/>
      <c r="I36" s="99"/>
      <c r="J36" s="100"/>
      <c r="L36" s="104"/>
      <c r="M36" s="102"/>
    </row>
    <row r="37" spans="1:117" ht="25.5" customHeight="1" x14ac:dyDescent="0.2">
      <c r="A37" s="183" t="s">
        <v>202</v>
      </c>
      <c r="B37" s="184"/>
      <c r="C37" s="184"/>
      <c r="D37" s="187" t="s">
        <v>36</v>
      </c>
      <c r="E37" s="187"/>
      <c r="F37" s="181">
        <f>ROUND((F36*0.16),2)</f>
        <v>0</v>
      </c>
      <c r="G37" s="131"/>
      <c r="H37" s="101"/>
      <c r="I37" s="101"/>
      <c r="J37" s="101"/>
      <c r="L37" s="104"/>
      <c r="M37" s="103"/>
    </row>
    <row r="38" spans="1:117" ht="28.5" customHeight="1" x14ac:dyDescent="0.2">
      <c r="A38" s="185"/>
      <c r="B38" s="186"/>
      <c r="C38" s="186"/>
      <c r="D38" s="188" t="s">
        <v>37</v>
      </c>
      <c r="E38" s="188"/>
      <c r="F38" s="182">
        <f>F36+F37</f>
        <v>0</v>
      </c>
      <c r="G38" s="130"/>
      <c r="H38" s="99"/>
      <c r="I38" s="99"/>
      <c r="J38" s="100"/>
      <c r="L38" s="104"/>
      <c r="M38" s="102"/>
    </row>
    <row r="39" spans="1:117" x14ac:dyDescent="0.2">
      <c r="G39" s="120"/>
      <c r="H39" s="95"/>
      <c r="I39" s="95"/>
      <c r="J39" s="95"/>
    </row>
    <row r="40" spans="1:117" x14ac:dyDescent="0.2">
      <c r="G40" s="120"/>
      <c r="H40" s="95"/>
      <c r="I40" s="95"/>
      <c r="J40" s="95"/>
    </row>
    <row r="43" spans="1:117" x14ac:dyDescent="0.2">
      <c r="F43" s="107"/>
    </row>
    <row r="44" spans="1:117" ht="18" x14ac:dyDescent="0.2">
      <c r="F44" s="109"/>
    </row>
    <row r="45" spans="1:117" ht="14.25" x14ac:dyDescent="0.2">
      <c r="E45" s="132"/>
      <c r="F45" s="132"/>
      <c r="G45" s="133"/>
      <c r="H45" s="134"/>
      <c r="I45" s="134"/>
      <c r="J45" s="134"/>
    </row>
    <row r="46" spans="1:117" ht="15" x14ac:dyDescent="0.2">
      <c r="E46" s="132"/>
      <c r="F46" s="135"/>
      <c r="G46" s="133"/>
      <c r="H46" s="134"/>
      <c r="I46" s="134"/>
      <c r="J46" s="134"/>
    </row>
    <row r="47" spans="1:117" ht="14.25" x14ac:dyDescent="0.2">
      <c r="E47" s="132"/>
      <c r="F47" s="132"/>
      <c r="G47" s="133"/>
      <c r="H47" s="134"/>
      <c r="I47" s="134"/>
      <c r="J47" s="134"/>
    </row>
    <row r="48" spans="1:117" ht="14.25" x14ac:dyDescent="0.2">
      <c r="E48" s="132"/>
      <c r="F48" s="132"/>
      <c r="G48" s="136"/>
      <c r="H48" s="134"/>
      <c r="I48" s="134"/>
      <c r="J48" s="134"/>
    </row>
    <row r="49" spans="5:10" ht="14.25" x14ac:dyDescent="0.2">
      <c r="E49" s="132"/>
      <c r="F49" s="132"/>
      <c r="G49" s="133"/>
      <c r="H49" s="134"/>
      <c r="I49" s="134"/>
      <c r="J49" s="134"/>
    </row>
    <row r="50" spans="5:10" ht="14.25" x14ac:dyDescent="0.2">
      <c r="E50" s="132"/>
      <c r="F50" s="132"/>
      <c r="G50" s="133"/>
      <c r="H50" s="134"/>
      <c r="I50" s="134"/>
      <c r="J50" s="134"/>
    </row>
    <row r="51" spans="5:10" ht="14.25" x14ac:dyDescent="0.2">
      <c r="E51" s="132"/>
      <c r="F51" s="132"/>
      <c r="G51" s="133"/>
      <c r="H51" s="134"/>
      <c r="I51" s="134"/>
      <c r="J51" s="134"/>
    </row>
    <row r="52" spans="5:10" ht="14.25" x14ac:dyDescent="0.2">
      <c r="E52" s="132"/>
      <c r="F52" s="132"/>
      <c r="G52" s="133"/>
      <c r="H52" s="134"/>
      <c r="I52" s="134"/>
      <c r="J52" s="134"/>
    </row>
    <row r="53" spans="5:10" ht="14.25" x14ac:dyDescent="0.2">
      <c r="E53" s="132"/>
      <c r="F53" s="132"/>
      <c r="G53" s="133"/>
      <c r="H53" s="134"/>
      <c r="I53" s="134"/>
      <c r="J53" s="134"/>
    </row>
    <row r="54" spans="5:10" ht="14.25" x14ac:dyDescent="0.2">
      <c r="E54" s="132"/>
      <c r="F54" s="132"/>
      <c r="G54" s="133"/>
      <c r="H54" s="134"/>
      <c r="I54" s="134"/>
      <c r="J54" s="134"/>
    </row>
    <row r="55" spans="5:10" ht="14.25" x14ac:dyDescent="0.2">
      <c r="E55" s="132"/>
      <c r="F55" s="132"/>
      <c r="G55" s="133"/>
      <c r="H55" s="134"/>
      <c r="I55" s="134"/>
      <c r="J55" s="134"/>
    </row>
    <row r="56" spans="5:10" ht="14.25" x14ac:dyDescent="0.2">
      <c r="E56" s="132"/>
      <c r="F56" s="132"/>
      <c r="G56" s="133"/>
      <c r="H56" s="134"/>
      <c r="I56" s="134"/>
      <c r="J56" s="134"/>
    </row>
    <row r="57" spans="5:10" ht="14.25" x14ac:dyDescent="0.2">
      <c r="E57" s="132"/>
      <c r="F57" s="132"/>
      <c r="G57" s="133"/>
      <c r="H57" s="134"/>
      <c r="I57" s="134"/>
      <c r="J57" s="134"/>
    </row>
    <row r="58" spans="5:10" ht="14.25" x14ac:dyDescent="0.2">
      <c r="E58" s="132"/>
      <c r="F58" s="132"/>
      <c r="G58" s="133"/>
      <c r="H58" s="134"/>
      <c r="I58" s="134"/>
      <c r="J58" s="134"/>
    </row>
    <row r="59" spans="5:10" ht="14.25" x14ac:dyDescent="0.2">
      <c r="E59" s="132"/>
      <c r="F59" s="132"/>
      <c r="G59" s="133"/>
      <c r="H59" s="134"/>
      <c r="I59" s="134"/>
      <c r="J59" s="134"/>
    </row>
    <row r="60" spans="5:10" ht="14.25" x14ac:dyDescent="0.2">
      <c r="E60" s="132"/>
      <c r="F60" s="132"/>
      <c r="G60" s="133"/>
      <c r="H60" s="134"/>
      <c r="I60" s="134"/>
      <c r="J60" s="134"/>
    </row>
  </sheetData>
  <mergeCells count="14">
    <mergeCell ref="A6:F6"/>
    <mergeCell ref="A1:F1"/>
    <mergeCell ref="A2:F2"/>
    <mergeCell ref="A3:F3"/>
    <mergeCell ref="A4:E4"/>
    <mergeCell ref="A5:F5"/>
    <mergeCell ref="A37:C38"/>
    <mergeCell ref="D37:E37"/>
    <mergeCell ref="D38:E38"/>
    <mergeCell ref="A7:F7"/>
    <mergeCell ref="A8:F8"/>
    <mergeCell ref="A11:F11"/>
    <mergeCell ref="A18:F18"/>
    <mergeCell ref="A25:F25"/>
  </mergeCells>
  <printOptions horizontalCentered="1"/>
  <pageMargins left="0.23622047244094491" right="0.23622047244094491" top="0.74803149606299213" bottom="0.74803149606299213" header="0.31496062992125984" footer="0.31496062992125984"/>
  <pageSetup paperSize="125" scale="10" fitToHeight="0" orientation="portrait" r:id="rId1"/>
  <rowBreaks count="2" manualBreakCount="2">
    <brk id="17" max="5" man="1"/>
    <brk id="24"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workbookViewId="0">
      <selection activeCell="G26" sqref="G26"/>
    </sheetView>
  </sheetViews>
  <sheetFormatPr baseColWidth="10" defaultRowHeight="12.75" x14ac:dyDescent="0.2"/>
  <cols>
    <col min="1" max="1" width="4.5703125" customWidth="1"/>
    <col min="2" max="2" width="11.5703125" customWidth="1"/>
    <col min="3" max="3" width="12.85546875" customWidth="1"/>
    <col min="4" max="4" width="25.42578125" customWidth="1"/>
    <col min="5" max="5" width="0.85546875" customWidth="1"/>
    <col min="6" max="6" width="12.28515625" customWidth="1"/>
    <col min="7" max="7" width="11.5703125" customWidth="1"/>
    <col min="8" max="9" width="11.7109375" customWidth="1"/>
    <col min="10" max="10" width="12.28515625" customWidth="1"/>
    <col min="11" max="11" width="12.7109375" bestFit="1" customWidth="1"/>
    <col min="12" max="12" width="19.85546875" bestFit="1" customWidth="1"/>
    <col min="13" max="13" width="10.5703125" customWidth="1"/>
    <col min="14" max="14" width="10.7109375" bestFit="1" customWidth="1"/>
    <col min="15" max="15" width="8.28515625" customWidth="1"/>
    <col min="16" max="16" width="9.85546875" customWidth="1"/>
    <col min="17" max="17" width="7.5703125" customWidth="1"/>
    <col min="18" max="18" width="7" customWidth="1"/>
    <col min="19" max="19" width="16.5703125" customWidth="1"/>
    <col min="20" max="20" width="6.42578125" customWidth="1"/>
    <col min="21" max="21" width="3.85546875" customWidth="1"/>
    <col min="22" max="23" width="14.5703125" bestFit="1" customWidth="1"/>
    <col min="24" max="24" width="12.5703125" bestFit="1" customWidth="1"/>
  </cols>
  <sheetData>
    <row r="1" spans="1:22" ht="18.75" x14ac:dyDescent="0.2">
      <c r="B1" s="5"/>
      <c r="C1" s="6"/>
      <c r="D1" s="6"/>
      <c r="E1" s="6"/>
      <c r="F1" s="6"/>
    </row>
    <row r="2" spans="1:22" ht="18.75" x14ac:dyDescent="0.2">
      <c r="B2" s="5"/>
      <c r="C2" s="6"/>
      <c r="D2" s="6"/>
      <c r="E2" s="6"/>
      <c r="F2" s="6"/>
    </row>
    <row r="3" spans="1:22" ht="18.75" x14ac:dyDescent="0.2">
      <c r="A3" s="7"/>
      <c r="B3" s="7"/>
      <c r="C3" s="7"/>
      <c r="D3" s="7"/>
      <c r="E3" s="7"/>
      <c r="F3" s="7"/>
    </row>
    <row r="4" spans="1:22" ht="16.5" x14ac:dyDescent="0.2">
      <c r="C4" s="232" t="s">
        <v>16</v>
      </c>
      <c r="D4" s="232"/>
      <c r="E4" s="232"/>
      <c r="F4" s="232"/>
      <c r="G4" s="232"/>
      <c r="H4" s="232"/>
      <c r="I4" s="232"/>
      <c r="J4" s="232"/>
      <c r="K4" s="232"/>
      <c r="L4" s="232"/>
    </row>
    <row r="5" spans="1:22" x14ac:dyDescent="0.2">
      <c r="A5" s="8"/>
      <c r="C5" s="13"/>
      <c r="E5" s="10"/>
      <c r="F5" s="10"/>
      <c r="K5" s="11" t="s">
        <v>17</v>
      </c>
      <c r="L5" s="14" t="str">
        <f>F12</f>
        <v>SEPTIEMBRE</v>
      </c>
    </row>
    <row r="6" spans="1:22" x14ac:dyDescent="0.2">
      <c r="A6" s="8"/>
      <c r="C6" s="9" t="s">
        <v>5</v>
      </c>
      <c r="D6" s="233" t="e">
        <f>#REF!</f>
        <v>#REF!</v>
      </c>
      <c r="E6" s="233"/>
      <c r="F6" s="233"/>
      <c r="G6" s="233"/>
      <c r="H6" s="233"/>
      <c r="I6" s="233"/>
      <c r="K6" s="11"/>
      <c r="L6" s="14"/>
    </row>
    <row r="7" spans="1:22" x14ac:dyDescent="0.2">
      <c r="A7" s="8"/>
      <c r="C7" s="9"/>
      <c r="D7" s="233"/>
      <c r="E7" s="233"/>
      <c r="F7" s="233"/>
      <c r="G7" s="233"/>
      <c r="H7" s="233"/>
      <c r="I7" s="233"/>
      <c r="K7" s="11"/>
      <c r="L7" s="14"/>
    </row>
    <row r="8" spans="1:22" x14ac:dyDescent="0.2">
      <c r="C8" s="9" t="s">
        <v>6</v>
      </c>
      <c r="D8" s="15" t="e">
        <f>#REF!</f>
        <v>#REF!</v>
      </c>
      <c r="E8" s="10"/>
      <c r="F8" s="10"/>
    </row>
    <row r="9" spans="1:22" x14ac:dyDescent="0.2">
      <c r="C9" s="9" t="s">
        <v>7</v>
      </c>
      <c r="D9" t="e">
        <f>#REF!</f>
        <v>#REF!</v>
      </c>
      <c r="K9" s="11" t="s">
        <v>18</v>
      </c>
      <c r="L9" s="14" t="str">
        <f>J12</f>
        <v>NOVIEMBRE</v>
      </c>
    </row>
    <row r="10" spans="1:22" ht="7.5" customHeight="1" thickBot="1" x14ac:dyDescent="0.25">
      <c r="A10" s="2" t="s">
        <v>4</v>
      </c>
      <c r="V10" s="4"/>
    </row>
    <row r="11" spans="1:22" x14ac:dyDescent="0.2">
      <c r="A11" s="16" t="s">
        <v>19</v>
      </c>
      <c r="B11" s="234" t="s">
        <v>20</v>
      </c>
      <c r="C11" s="234"/>
      <c r="D11" s="234"/>
      <c r="E11" s="235"/>
      <c r="F11" s="236" t="s">
        <v>21</v>
      </c>
      <c r="G11" s="237"/>
      <c r="H11" s="237"/>
      <c r="I11" s="237"/>
      <c r="J11" s="237"/>
      <c r="K11" s="237"/>
      <c r="L11" s="17" t="s">
        <v>0</v>
      </c>
      <c r="M11" s="18"/>
      <c r="N11" s="19"/>
      <c r="O11" s="19"/>
      <c r="P11" s="19"/>
      <c r="Q11" s="19"/>
      <c r="R11" s="19"/>
      <c r="U11" s="2"/>
      <c r="V11" s="2"/>
    </row>
    <row r="12" spans="1:22" x14ac:dyDescent="0.2">
      <c r="A12" s="20"/>
      <c r="B12" s="21"/>
      <c r="C12" s="21"/>
      <c r="D12" s="21"/>
      <c r="E12" s="22"/>
      <c r="F12" s="238" t="s">
        <v>22</v>
      </c>
      <c r="G12" s="239"/>
      <c r="H12" s="238" t="s">
        <v>23</v>
      </c>
      <c r="I12" s="239"/>
      <c r="J12" s="238" t="s">
        <v>24</v>
      </c>
      <c r="K12" s="239"/>
      <c r="L12" s="23"/>
      <c r="M12" s="19"/>
      <c r="N12" s="19"/>
      <c r="O12" s="19"/>
      <c r="P12" s="19"/>
      <c r="Q12" s="19"/>
      <c r="R12" s="19"/>
      <c r="U12" s="2"/>
      <c r="V12" s="2"/>
    </row>
    <row r="13" spans="1:22" x14ac:dyDescent="0.2">
      <c r="A13" s="20"/>
      <c r="B13" s="240"/>
      <c r="C13" s="240"/>
      <c r="D13" s="240"/>
      <c r="E13" s="240"/>
      <c r="F13" s="24"/>
      <c r="G13" s="25"/>
      <c r="H13" s="25"/>
      <c r="I13" s="25"/>
      <c r="J13" s="25"/>
      <c r="K13" s="25"/>
      <c r="L13" s="23" t="s">
        <v>25</v>
      </c>
      <c r="N13" s="2"/>
      <c r="O13" s="2"/>
    </row>
    <row r="14" spans="1:22" ht="26.25" customHeight="1" x14ac:dyDescent="0.2">
      <c r="A14" s="26" t="s">
        <v>8</v>
      </c>
      <c r="B14" s="241" t="e">
        <f>D6</f>
        <v>#REF!</v>
      </c>
      <c r="C14" s="242"/>
      <c r="D14" s="242"/>
      <c r="E14" s="243"/>
      <c r="F14" s="27"/>
      <c r="G14" s="28"/>
      <c r="H14" s="28"/>
      <c r="I14" s="28"/>
      <c r="J14" s="28"/>
      <c r="K14" s="29"/>
      <c r="L14" s="30" t="e">
        <f>L17+L19+L21+L23</f>
        <v>#REF!</v>
      </c>
      <c r="N14" s="31"/>
      <c r="O14" s="32"/>
      <c r="P14" s="33"/>
    </row>
    <row r="15" spans="1:22" x14ac:dyDescent="0.2">
      <c r="A15" s="34" t="s">
        <v>8</v>
      </c>
      <c r="B15" s="244" t="s">
        <v>9</v>
      </c>
      <c r="C15" s="245"/>
      <c r="D15" s="245"/>
      <c r="E15" s="246"/>
      <c r="F15" s="35"/>
      <c r="G15" s="28"/>
      <c r="H15" s="28"/>
      <c r="I15" s="28"/>
      <c r="J15" s="28"/>
      <c r="K15" s="28"/>
      <c r="L15" s="36"/>
      <c r="N15" s="31"/>
      <c r="O15" s="32"/>
      <c r="P15" s="33"/>
    </row>
    <row r="16" spans="1:22" x14ac:dyDescent="0.2">
      <c r="A16" s="37"/>
      <c r="B16" s="247"/>
      <c r="C16" s="248"/>
      <c r="D16" s="248"/>
      <c r="E16" s="249"/>
      <c r="F16" s="27"/>
      <c r="G16" s="28"/>
      <c r="H16" s="28"/>
      <c r="I16" s="28"/>
      <c r="J16" s="28"/>
      <c r="K16" s="29"/>
      <c r="L16" s="36"/>
      <c r="N16" s="31"/>
      <c r="O16" s="32"/>
      <c r="P16" s="33"/>
    </row>
    <row r="17" spans="1:17" ht="15.75" hidden="1" customHeight="1" x14ac:dyDescent="0.2">
      <c r="A17" s="38" t="s">
        <v>14</v>
      </c>
      <c r="B17" s="226" t="s">
        <v>10</v>
      </c>
      <c r="C17" s="227"/>
      <c r="D17" s="227"/>
      <c r="E17" s="228"/>
      <c r="F17" s="91" t="e">
        <f>F18/L14</f>
        <v>#REF!</v>
      </c>
      <c r="G17" s="39" t="e">
        <f>G18/L14</f>
        <v>#REF!</v>
      </c>
      <c r="H17" s="39" t="e">
        <f>H18/L14</f>
        <v>#REF!</v>
      </c>
      <c r="I17" s="39" t="e">
        <f>I18/L14</f>
        <v>#REF!</v>
      </c>
      <c r="J17" s="39" t="e">
        <f>J18/L14</f>
        <v>#REF!</v>
      </c>
      <c r="L17" s="219" t="e">
        <f>#REF!</f>
        <v>#REF!</v>
      </c>
      <c r="N17" s="31"/>
      <c r="O17" s="32"/>
      <c r="P17" s="33"/>
    </row>
    <row r="18" spans="1:17" ht="15.75" hidden="1" customHeight="1" x14ac:dyDescent="0.2">
      <c r="A18" s="40"/>
      <c r="B18" s="229"/>
      <c r="C18" s="230"/>
      <c r="D18" s="230"/>
      <c r="E18" s="231"/>
      <c r="F18" s="28" t="e">
        <f>L17/5</f>
        <v>#REF!</v>
      </c>
      <c r="G18" s="28" t="e">
        <f>L17/5</f>
        <v>#REF!</v>
      </c>
      <c r="H18" s="28" t="e">
        <f>L17/5</f>
        <v>#REF!</v>
      </c>
      <c r="I18" s="28" t="e">
        <f>L17/5</f>
        <v>#REF!</v>
      </c>
      <c r="J18" s="28" t="e">
        <f>L17/5</f>
        <v>#REF!</v>
      </c>
      <c r="K18" s="41"/>
      <c r="L18" s="220"/>
      <c r="N18" s="31"/>
      <c r="O18" s="32"/>
      <c r="P18" s="33"/>
    </row>
    <row r="19" spans="1:17" ht="15.75" hidden="1" customHeight="1" x14ac:dyDescent="0.2">
      <c r="A19" s="38" t="s">
        <v>15</v>
      </c>
      <c r="B19" s="226" t="s">
        <v>11</v>
      </c>
      <c r="C19" s="227"/>
      <c r="D19" s="227"/>
      <c r="E19" s="228"/>
      <c r="F19" s="42"/>
      <c r="G19" s="39" t="e">
        <f>G20/L14</f>
        <v>#REF!</v>
      </c>
      <c r="H19" s="39" t="e">
        <f>H20/L14</f>
        <v>#REF!</v>
      </c>
      <c r="I19" s="39" t="e">
        <f>I20/L14</f>
        <v>#REF!</v>
      </c>
      <c r="J19" s="43"/>
      <c r="K19" s="43"/>
      <c r="L19" s="219" t="e">
        <f>#REF!</f>
        <v>#REF!</v>
      </c>
      <c r="N19" s="31"/>
      <c r="O19" s="32"/>
      <c r="P19" s="33"/>
    </row>
    <row r="20" spans="1:17" ht="15.75" hidden="1" customHeight="1" x14ac:dyDescent="0.2">
      <c r="A20" s="44"/>
      <c r="B20" s="229"/>
      <c r="C20" s="230"/>
      <c r="D20" s="230"/>
      <c r="E20" s="231"/>
      <c r="F20" s="28"/>
      <c r="G20" s="28" t="e">
        <f>L19/3</f>
        <v>#REF!</v>
      </c>
      <c r="H20" s="28" t="e">
        <f>L19/3</f>
        <v>#REF!</v>
      </c>
      <c r="I20" s="28" t="e">
        <f>L19/3</f>
        <v>#REF!</v>
      </c>
      <c r="J20" s="43"/>
      <c r="K20" s="41"/>
      <c r="L20" s="220"/>
      <c r="N20" s="31"/>
      <c r="O20" s="32"/>
      <c r="P20" s="33"/>
    </row>
    <row r="21" spans="1:17" ht="15.75" customHeight="1" x14ac:dyDescent="0.2">
      <c r="A21" s="38" t="s">
        <v>14</v>
      </c>
      <c r="B21" s="218" t="s">
        <v>12</v>
      </c>
      <c r="C21" s="218"/>
      <c r="D21" s="218"/>
      <c r="E21" s="218"/>
      <c r="F21" s="42"/>
      <c r="G21" s="45"/>
      <c r="H21" s="46" t="e">
        <f>H22/L14</f>
        <v>#REF!</v>
      </c>
      <c r="I21" s="46" t="e">
        <f>I22/L14</f>
        <v>#REF!</v>
      </c>
      <c r="J21" s="46" t="e">
        <f>J22/L14</f>
        <v>#REF!</v>
      </c>
      <c r="K21" s="41"/>
      <c r="L21" s="219" t="e">
        <f>#REF!</f>
        <v>#REF!</v>
      </c>
      <c r="N21" s="31"/>
      <c r="O21" s="32"/>
      <c r="P21" s="3"/>
    </row>
    <row r="22" spans="1:17" ht="15.75" customHeight="1" x14ac:dyDescent="0.2">
      <c r="A22" s="47"/>
      <c r="B22" s="218"/>
      <c r="C22" s="218"/>
      <c r="D22" s="218"/>
      <c r="E22" s="218"/>
      <c r="F22" s="48"/>
      <c r="G22" s="49"/>
      <c r="H22" s="28" t="e">
        <f>L21/3</f>
        <v>#REF!</v>
      </c>
      <c r="I22" s="28" t="e">
        <f>L21/3</f>
        <v>#REF!</v>
      </c>
      <c r="J22" s="28" t="e">
        <f>L21/3</f>
        <v>#REF!</v>
      </c>
      <c r="K22" s="41"/>
      <c r="L22" s="220"/>
      <c r="N22" s="31"/>
      <c r="O22" s="32"/>
    </row>
    <row r="23" spans="1:17" ht="15.75" customHeight="1" x14ac:dyDescent="0.2">
      <c r="A23" s="38" t="s">
        <v>15</v>
      </c>
      <c r="B23" s="218" t="s">
        <v>13</v>
      </c>
      <c r="C23" s="218"/>
      <c r="D23" s="218"/>
      <c r="E23" s="218"/>
      <c r="F23" s="42"/>
      <c r="G23" s="50"/>
      <c r="H23" s="51"/>
      <c r="I23" s="46" t="e">
        <f>I24/L14</f>
        <v>#REF!</v>
      </c>
      <c r="J23" s="46" t="e">
        <f>J24/L14</f>
        <v>#REF!</v>
      </c>
      <c r="K23" s="41"/>
      <c r="L23" s="219" t="e">
        <f>#REF!</f>
        <v>#REF!</v>
      </c>
      <c r="N23" s="31"/>
      <c r="O23" s="32"/>
    </row>
    <row r="24" spans="1:17" ht="15.75" customHeight="1" x14ac:dyDescent="0.2">
      <c r="A24" s="47"/>
      <c r="B24" s="218"/>
      <c r="C24" s="218"/>
      <c r="D24" s="218"/>
      <c r="E24" s="218"/>
      <c r="F24" s="48"/>
      <c r="G24" s="28"/>
      <c r="H24" s="28"/>
      <c r="I24" s="29" t="e">
        <f>L23/2</f>
        <v>#REF!</v>
      </c>
      <c r="J24" s="29" t="e">
        <f>L23/2</f>
        <v>#REF!</v>
      </c>
      <c r="K24" s="41"/>
      <c r="L24" s="220"/>
      <c r="N24" s="31"/>
      <c r="O24" s="32"/>
      <c r="P24" s="3"/>
    </row>
    <row r="25" spans="1:17" ht="15.75" customHeight="1" x14ac:dyDescent="0.2">
      <c r="A25" s="38"/>
      <c r="B25" s="218"/>
      <c r="C25" s="218"/>
      <c r="D25" s="218"/>
      <c r="E25" s="218"/>
      <c r="F25" s="42"/>
      <c r="G25" s="50"/>
      <c r="H25" s="50"/>
      <c r="I25" s="50"/>
      <c r="J25" s="50"/>
      <c r="K25" s="50"/>
      <c r="L25" s="219"/>
      <c r="N25" s="31"/>
      <c r="O25" s="32"/>
      <c r="P25" s="3"/>
      <c r="Q25" s="3"/>
    </row>
    <row r="26" spans="1:17" ht="15.75" customHeight="1" x14ac:dyDescent="0.2">
      <c r="A26" s="47"/>
      <c r="B26" s="218"/>
      <c r="C26" s="218"/>
      <c r="D26" s="218"/>
      <c r="E26" s="218"/>
      <c r="F26" s="42"/>
      <c r="G26" s="50"/>
      <c r="H26" s="50"/>
      <c r="I26" s="50"/>
      <c r="J26" s="50"/>
      <c r="K26" s="28"/>
      <c r="L26" s="220"/>
      <c r="N26" s="31"/>
      <c r="O26" s="31"/>
      <c r="P26" s="3"/>
    </row>
    <row r="27" spans="1:17" ht="15.75" customHeight="1" x14ac:dyDescent="0.2">
      <c r="A27" s="38"/>
      <c r="B27" s="218"/>
      <c r="C27" s="218"/>
      <c r="D27" s="218"/>
      <c r="E27" s="218"/>
      <c r="F27" s="42"/>
      <c r="G27" s="50"/>
      <c r="H27" s="50"/>
      <c r="I27" s="50"/>
      <c r="J27" s="50"/>
      <c r="K27" s="45" t="s">
        <v>4</v>
      </c>
      <c r="L27" s="219"/>
      <c r="N27" s="31"/>
      <c r="O27" s="31"/>
      <c r="P27" s="3"/>
    </row>
    <row r="28" spans="1:17" ht="15.75" customHeight="1" x14ac:dyDescent="0.2">
      <c r="A28" s="47"/>
      <c r="B28" s="218"/>
      <c r="C28" s="218"/>
      <c r="D28" s="218"/>
      <c r="E28" s="218"/>
      <c r="F28" s="42"/>
      <c r="G28" s="50"/>
      <c r="H28" s="50"/>
      <c r="I28" s="50"/>
      <c r="J28" s="50"/>
      <c r="K28" s="45"/>
      <c r="L28" s="220"/>
      <c r="N28" s="31"/>
      <c r="O28" s="31"/>
    </row>
    <row r="29" spans="1:17" s="55" customFormat="1" ht="15.75" customHeight="1" x14ac:dyDescent="0.2">
      <c r="A29" s="52"/>
      <c r="B29" s="221"/>
      <c r="C29" s="221"/>
      <c r="D29" s="221"/>
      <c r="E29" s="221"/>
      <c r="F29" s="53"/>
      <c r="G29" s="54"/>
      <c r="H29" s="54"/>
      <c r="I29" s="54"/>
      <c r="J29" s="54"/>
      <c r="K29" s="54"/>
      <c r="L29" s="222"/>
      <c r="N29" s="56"/>
      <c r="O29" s="56"/>
    </row>
    <row r="30" spans="1:17" s="55" customFormat="1" ht="15.75" customHeight="1" x14ac:dyDescent="0.2">
      <c r="A30" s="52"/>
      <c r="B30" s="221"/>
      <c r="C30" s="221"/>
      <c r="D30" s="221"/>
      <c r="E30" s="221"/>
      <c r="F30" s="53"/>
      <c r="G30" s="49"/>
      <c r="H30" s="49"/>
      <c r="I30" s="49"/>
      <c r="J30" s="49"/>
      <c r="K30" s="49"/>
      <c r="L30" s="223"/>
      <c r="N30" s="56"/>
      <c r="O30" s="56"/>
    </row>
    <row r="31" spans="1:17" s="55" customFormat="1" ht="15.75" customHeight="1" x14ac:dyDescent="0.2">
      <c r="A31" s="57"/>
      <c r="B31" s="221"/>
      <c r="C31" s="221"/>
      <c r="D31" s="221"/>
      <c r="E31" s="221"/>
      <c r="F31" s="53"/>
      <c r="G31" s="54"/>
      <c r="H31" s="54"/>
      <c r="I31" s="54"/>
      <c r="J31" s="54"/>
      <c r="K31" s="54"/>
      <c r="L31" s="222"/>
      <c r="N31" s="56"/>
      <c r="O31" s="56"/>
    </row>
    <row r="32" spans="1:17" s="55" customFormat="1" ht="15.75" customHeight="1" thickBot="1" x14ac:dyDescent="0.25">
      <c r="A32" s="58"/>
      <c r="B32" s="224"/>
      <c r="C32" s="224"/>
      <c r="D32" s="224"/>
      <c r="E32" s="224"/>
      <c r="F32" s="59"/>
      <c r="G32" s="60"/>
      <c r="H32" s="60"/>
      <c r="I32" s="60"/>
      <c r="J32" s="60"/>
      <c r="K32" s="60"/>
      <c r="L32" s="225"/>
      <c r="N32" s="56"/>
      <c r="O32" s="56"/>
      <c r="P32" s="56"/>
    </row>
    <row r="33" spans="1:21" ht="6" customHeight="1" thickBot="1" x14ac:dyDescent="0.25">
      <c r="A33" s="61"/>
      <c r="B33" s="62"/>
      <c r="C33" s="62"/>
      <c r="D33" s="62"/>
      <c r="E33" s="63"/>
      <c r="F33" s="63"/>
      <c r="G33" s="64"/>
      <c r="H33" s="64"/>
      <c r="I33" s="64"/>
      <c r="J33" s="64"/>
      <c r="K33" s="65"/>
      <c r="L33" s="64"/>
      <c r="N33" s="31"/>
      <c r="O33" s="2"/>
    </row>
    <row r="34" spans="1:21" ht="15.75" customHeight="1" x14ac:dyDescent="0.2">
      <c r="A34" s="66"/>
      <c r="B34" s="67"/>
      <c r="C34" s="67"/>
      <c r="D34" s="68" t="s">
        <v>26</v>
      </c>
      <c r="E34" s="69"/>
      <c r="F34" s="70" t="e">
        <f>SUM(F20+F22+F18)</f>
        <v>#REF!</v>
      </c>
      <c r="G34" s="70" t="e">
        <f>G20+G22+G24+G26+G18</f>
        <v>#REF!</v>
      </c>
      <c r="H34" s="70" t="e">
        <f>H20+H24+H22+H18</f>
        <v>#REF!</v>
      </c>
      <c r="I34" s="70" t="e">
        <f>I20+I22+I24+I26+I18</f>
        <v>#REF!</v>
      </c>
      <c r="J34" s="70" t="e">
        <f>J20+J22+J24+J26+J18</f>
        <v>#REF!</v>
      </c>
      <c r="K34" s="70"/>
      <c r="L34" s="71" t="e">
        <f>SUM(F34:J34)</f>
        <v>#REF!</v>
      </c>
      <c r="N34" s="2"/>
      <c r="O34" s="2"/>
    </row>
    <row r="35" spans="1:21" ht="15.75" customHeight="1" thickBot="1" x14ac:dyDescent="0.25">
      <c r="A35" s="72"/>
      <c r="B35" s="73"/>
      <c r="C35" s="73"/>
      <c r="D35" s="74" t="s">
        <v>27</v>
      </c>
      <c r="E35" s="63"/>
      <c r="F35" s="75" t="e">
        <f>F34</f>
        <v>#REF!</v>
      </c>
      <c r="G35" s="76" t="e">
        <f>G34+F34</f>
        <v>#REF!</v>
      </c>
      <c r="H35" s="76" t="e">
        <f>G35+H34</f>
        <v>#REF!</v>
      </c>
      <c r="I35" s="76" t="e">
        <f>H35+I34</f>
        <v>#REF!</v>
      </c>
      <c r="J35" s="76" t="e">
        <f>I35+J34</f>
        <v>#REF!</v>
      </c>
      <c r="K35" s="76"/>
      <c r="L35" s="77"/>
      <c r="N35" s="2"/>
      <c r="O35" s="1"/>
      <c r="P35" s="3"/>
    </row>
    <row r="36" spans="1:21" ht="13.5" x14ac:dyDescent="0.25">
      <c r="A36" s="78"/>
      <c r="B36" s="10"/>
      <c r="C36" s="10"/>
      <c r="D36" s="79" t="s">
        <v>28</v>
      </c>
      <c r="E36" s="12"/>
      <c r="F36" s="80" t="e">
        <f>F34/L34</f>
        <v>#REF!</v>
      </c>
      <c r="G36" s="80" t="e">
        <f>G34/L34</f>
        <v>#REF!</v>
      </c>
      <c r="H36" s="80" t="e">
        <f>H34/L34</f>
        <v>#REF!</v>
      </c>
      <c r="I36" s="80" t="e">
        <f>I34/L34</f>
        <v>#REF!</v>
      </c>
      <c r="J36" s="80" t="e">
        <f>J34/L34</f>
        <v>#REF!</v>
      </c>
      <c r="K36" s="80"/>
      <c r="L36" s="71"/>
      <c r="N36" s="2"/>
      <c r="O36" s="2"/>
    </row>
    <row r="37" spans="1:21" ht="13.5" x14ac:dyDescent="0.25">
      <c r="A37" s="78"/>
      <c r="B37" s="10"/>
      <c r="C37" s="10"/>
      <c r="D37" s="81" t="s">
        <v>29</v>
      </c>
      <c r="E37" s="12"/>
      <c r="F37" s="82" t="e">
        <f>F36</f>
        <v>#REF!</v>
      </c>
      <c r="G37" s="82" t="e">
        <f>F37+G36</f>
        <v>#REF!</v>
      </c>
      <c r="H37" s="82" t="e">
        <f>G37+H36</f>
        <v>#REF!</v>
      </c>
      <c r="I37" s="82" t="e">
        <f>H37+I36</f>
        <v>#REF!</v>
      </c>
      <c r="J37" s="82" t="e">
        <f>I37+J36</f>
        <v>#REF!</v>
      </c>
      <c r="K37" s="82"/>
      <c r="L37" s="83"/>
    </row>
    <row r="38" spans="1:21" x14ac:dyDescent="0.2">
      <c r="A38" s="78"/>
      <c r="B38" s="10"/>
      <c r="C38" s="10"/>
      <c r="D38" s="10"/>
      <c r="E38" s="10"/>
      <c r="F38" s="10"/>
      <c r="G38" s="84"/>
      <c r="H38" s="84"/>
      <c r="I38" s="84"/>
      <c r="J38" s="85"/>
      <c r="K38" s="85"/>
      <c r="L38" s="83"/>
    </row>
    <row r="39" spans="1:21" x14ac:dyDescent="0.2">
      <c r="A39" s="78"/>
      <c r="B39" s="10"/>
      <c r="C39" s="10"/>
      <c r="D39" s="10"/>
      <c r="E39" s="10"/>
      <c r="F39" s="10"/>
      <c r="G39" s="84"/>
      <c r="H39" s="84"/>
      <c r="I39" s="84"/>
      <c r="J39" s="85"/>
      <c r="K39" s="85"/>
      <c r="L39" s="83"/>
    </row>
    <row r="40" spans="1:21" x14ac:dyDescent="0.2">
      <c r="A40" s="78"/>
      <c r="B40" s="10"/>
      <c r="C40" s="10"/>
      <c r="D40" s="10"/>
      <c r="E40" s="10"/>
      <c r="F40" s="10"/>
      <c r="G40" s="84"/>
      <c r="H40" s="84"/>
      <c r="I40" s="84"/>
      <c r="J40" s="85"/>
      <c r="K40" s="85"/>
      <c r="L40" s="83"/>
    </row>
    <row r="41" spans="1:21" ht="9.75" customHeight="1" thickBot="1" x14ac:dyDescent="0.25">
      <c r="A41" s="86"/>
      <c r="B41" s="87"/>
      <c r="C41" s="87"/>
      <c r="D41" s="87"/>
      <c r="E41" s="87"/>
      <c r="F41" s="87"/>
      <c r="G41" s="88"/>
      <c r="H41" s="88"/>
      <c r="I41" s="88"/>
      <c r="J41" s="89"/>
      <c r="K41" s="89"/>
      <c r="L41" s="90"/>
    </row>
    <row r="42" spans="1:21" ht="6.75" customHeight="1" x14ac:dyDescent="0.2">
      <c r="U42" s="4"/>
    </row>
    <row r="43" spans="1:21" ht="9.75" customHeight="1" x14ac:dyDescent="0.2">
      <c r="U43" s="4"/>
    </row>
    <row r="44" spans="1:21" ht="9.75" customHeight="1" x14ac:dyDescent="0.2">
      <c r="U44" s="4"/>
    </row>
    <row r="45" spans="1:21" ht="9.75" customHeight="1" x14ac:dyDescent="0.2">
      <c r="U45" s="4"/>
    </row>
    <row r="46" spans="1:21" ht="9.75" customHeight="1" x14ac:dyDescent="0.2">
      <c r="U46" s="4"/>
    </row>
    <row r="47" spans="1:21" ht="9.75" customHeight="1" x14ac:dyDescent="0.2">
      <c r="U47" s="4"/>
    </row>
    <row r="48" spans="1:21" ht="9.75" customHeight="1" x14ac:dyDescent="0.2">
      <c r="U48" s="4"/>
    </row>
    <row r="49" spans="21:21" ht="9.75" customHeight="1" x14ac:dyDescent="0.2">
      <c r="U49" s="4"/>
    </row>
  </sheetData>
  <mergeCells count="26">
    <mergeCell ref="B19:E20"/>
    <mergeCell ref="L19:L20"/>
    <mergeCell ref="C4:L4"/>
    <mergeCell ref="D6:I7"/>
    <mergeCell ref="B11:E11"/>
    <mergeCell ref="F11:K11"/>
    <mergeCell ref="F12:G12"/>
    <mergeCell ref="H12:I12"/>
    <mergeCell ref="J12:K12"/>
    <mergeCell ref="B13:E13"/>
    <mergeCell ref="B14:E14"/>
    <mergeCell ref="B15:E16"/>
    <mergeCell ref="B17:E18"/>
    <mergeCell ref="L17:L18"/>
    <mergeCell ref="B21:E22"/>
    <mergeCell ref="L21:L22"/>
    <mergeCell ref="B23:E24"/>
    <mergeCell ref="L23:L24"/>
    <mergeCell ref="B25:E26"/>
    <mergeCell ref="L25:L26"/>
    <mergeCell ref="B27:E28"/>
    <mergeCell ref="L27:L28"/>
    <mergeCell ref="B29:E30"/>
    <mergeCell ref="L29:L30"/>
    <mergeCell ref="B31:E32"/>
    <mergeCell ref="L31:L32"/>
  </mergeCells>
  <printOptions horizontalCentered="1"/>
  <pageMargins left="0.39370078740157483" right="0.23622047244094491" top="0.78740157480314965" bottom="0.59055118110236227"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CATALOGO DE CONCEPTOS</vt:lpstr>
      <vt:lpstr>RESUMEN DE OBRA</vt:lpstr>
      <vt:lpstr>PROGRAMA DE OBRA EXP AGUA</vt:lpstr>
    </vt:vector>
  </TitlesOfParts>
  <Company>S.A.P.A. Los Cabos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Gcia. Desarrollo Hidraulico</dc:creator>
  <cp:lastModifiedBy>Alejandro Cano</cp:lastModifiedBy>
  <cp:lastPrinted>2020-07-06T17:02:54Z</cp:lastPrinted>
  <dcterms:created xsi:type="dcterms:W3CDTF">2001-02-06T20:08:23Z</dcterms:created>
  <dcterms:modified xsi:type="dcterms:W3CDTF">2020-10-05T20:18:54Z</dcterms:modified>
</cp:coreProperties>
</file>